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9" documentId="8_{6930F548-62E6-4566-9761-EA6665558673}" xr6:coauthVersionLast="47" xr6:coauthVersionMax="47" xr10:uidLastSave="{E8B40DAE-3938-4401-A50B-F30626607B02}"/>
  <bookViews>
    <workbookView xWindow="19118" yWindow="0" windowWidth="19365" windowHeight="15563" activeTab="2" xr2:uid="{5D587E09-814F-4BAA-A382-6AB82BB63DFF}"/>
  </bookViews>
  <sheets>
    <sheet name="H 7 Inhoudsopgave" sheetId="8" r:id="rId1"/>
    <sheet name="H 7 aanwijzingen" sheetId="5" state="hidden" r:id="rId2"/>
    <sheet name="7.1 - 7.17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6" i="9" l="1"/>
  <c r="I444" i="9"/>
  <c r="C425" i="9"/>
  <c r="J389" i="9"/>
  <c r="I389" i="9"/>
  <c r="J378" i="9"/>
  <c r="I378" i="9"/>
  <c r="F327" i="9"/>
  <c r="G316" i="9"/>
  <c r="G317" i="9" s="1"/>
  <c r="F303" i="9"/>
  <c r="G264" i="9"/>
  <c r="G265" i="9" s="1"/>
  <c r="E277" i="9" s="1"/>
  <c r="G289" i="9" s="1"/>
  <c r="F251" i="9"/>
  <c r="G240" i="9"/>
  <c r="G241" i="9" s="1"/>
  <c r="E232" i="9"/>
  <c r="C216" i="9"/>
  <c r="I208" i="9"/>
  <c r="G190" i="9"/>
  <c r="G152" i="9"/>
  <c r="G153" i="9" s="1"/>
  <c r="C113" i="9"/>
  <c r="C114" i="9" s="1"/>
  <c r="B112" i="9"/>
  <c r="B113" i="9" s="1"/>
  <c r="B114" i="9" s="1"/>
  <c r="K98" i="9"/>
  <c r="J99" i="9" s="1"/>
  <c r="G98" i="9"/>
  <c r="G99" i="9" s="1"/>
  <c r="E111" i="9" s="1"/>
  <c r="E112" i="9" s="1"/>
  <c r="E113" i="9" s="1"/>
  <c r="E114" i="9" s="1"/>
  <c r="G123" i="9" s="1"/>
  <c r="I44" i="9"/>
  <c r="C515" i="9" l="1"/>
  <c r="C514" i="9"/>
  <c r="C513" i="9"/>
  <c r="C512" i="9"/>
  <c r="C511" i="9"/>
  <c r="C503" i="9"/>
  <c r="C502" i="9"/>
  <c r="C501" i="9"/>
  <c r="C500" i="9"/>
  <c r="C499" i="9"/>
  <c r="C493" i="9"/>
  <c r="C492" i="9"/>
  <c r="C491" i="9"/>
  <c r="C490" i="9"/>
  <c r="C489" i="9"/>
  <c r="C467" i="9"/>
  <c r="C466" i="9"/>
  <c r="C465" i="9"/>
  <c r="C464" i="9"/>
  <c r="C463" i="9"/>
  <c r="C457" i="9"/>
  <c r="C456" i="9"/>
  <c r="C455" i="9"/>
  <c r="C454" i="9"/>
  <c r="C453" i="9"/>
  <c r="C427" i="9"/>
  <c r="C426" i="9"/>
  <c r="C424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18" i="9"/>
  <c r="C317" i="9"/>
  <c r="C316" i="9"/>
  <c r="C294" i="9"/>
  <c r="C293" i="9"/>
  <c r="C292" i="9"/>
  <c r="C291" i="9"/>
  <c r="C290" i="9"/>
  <c r="C289" i="9"/>
  <c r="C266" i="9"/>
  <c r="C265" i="9"/>
  <c r="C264" i="9"/>
  <c r="C242" i="9"/>
  <c r="C241" i="9"/>
  <c r="C240" i="9"/>
  <c r="C218" i="9"/>
  <c r="C217" i="9"/>
  <c r="C182" i="9"/>
  <c r="C183" i="9"/>
  <c r="C184" i="9"/>
  <c r="C185" i="9"/>
  <c r="C186" i="9"/>
  <c r="C187" i="9"/>
  <c r="C188" i="9"/>
  <c r="C189" i="9"/>
  <c r="C190" i="9"/>
  <c r="C191" i="9"/>
  <c r="C181" i="9"/>
  <c r="C154" i="9"/>
  <c r="C153" i="9"/>
  <c r="C152" i="9"/>
  <c r="C124" i="9"/>
  <c r="C125" i="9"/>
  <c r="C126" i="9"/>
  <c r="C127" i="9"/>
  <c r="C128" i="9"/>
  <c r="C129" i="9"/>
  <c r="C123" i="9"/>
  <c r="C100" i="9"/>
  <c r="C99" i="9"/>
  <c r="C98" i="9"/>
  <c r="C76" i="9"/>
  <c r="C75" i="9"/>
  <c r="C74" i="9"/>
  <c r="C54" i="9"/>
  <c r="C53" i="9"/>
  <c r="C52" i="9"/>
  <c r="C26" i="9"/>
  <c r="C27" i="9"/>
  <c r="C25" i="9"/>
</calcChain>
</file>

<file path=xl/sharedStrings.xml><?xml version="1.0" encoding="utf-8"?>
<sst xmlns="http://schemas.openxmlformats.org/spreadsheetml/2006/main" count="765" uniqueCount="254">
  <si>
    <t>Dagboek</t>
  </si>
  <si>
    <t>Factuurdatum</t>
  </si>
  <si>
    <t>Grootboek-rekening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</si>
  <si>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</si>
  <si>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</si>
  <si>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</si>
  <si>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</si>
  <si>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</si>
  <si>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</si>
  <si>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</si>
  <si>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</si>
  <si>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</si>
  <si>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</si>
  <si>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Invoerscherm inkoopfactuur</t>
  </si>
  <si>
    <t>Boekstukregel</t>
  </si>
  <si>
    <t>Beginsaldo</t>
  </si>
  <si>
    <t>Eindsaldo</t>
  </si>
  <si>
    <t>Datum</t>
  </si>
  <si>
    <t>Onze ref.</t>
  </si>
  <si>
    <t>Debet</t>
  </si>
  <si>
    <t>Credit</t>
  </si>
  <si>
    <t>Grootboek-  rekening</t>
  </si>
  <si>
    <t>Invoerscherm bankboek</t>
  </si>
  <si>
    <t>a</t>
  </si>
  <si>
    <t>Grootboek- rekening</t>
  </si>
  <si>
    <t xml:space="preserve">b </t>
  </si>
  <si>
    <t>c</t>
  </si>
  <si>
    <t>d</t>
  </si>
  <si>
    <t>Percen-tage</t>
  </si>
  <si>
    <t>b</t>
  </si>
  <si>
    <t>Factuur- nummer</t>
  </si>
  <si>
    <t>Boekstuk nr.</t>
  </si>
  <si>
    <t>Subadmi- nistratie</t>
  </si>
  <si>
    <t>Sub- nummer</t>
  </si>
  <si>
    <t>Betalingsconditie</t>
  </si>
  <si>
    <t>Journaliseer het bankafschrift.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</si>
  <si>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</si>
  <si>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</si>
  <si>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>Van balans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</si>
  <si>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</si>
  <si>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</si>
  <si>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</si>
  <si>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</si>
  <si>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</si>
  <si>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</si>
  <si>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</si>
  <si>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</si>
  <si>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</si>
  <si>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</si>
  <si>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</si>
  <si>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</si>
  <si>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</si>
  <si>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</si>
  <si>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</si>
  <si>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</si>
  <si>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</si>
  <si>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</si>
  <si>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</si>
  <si>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</si>
  <si>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</si>
  <si>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</si>
  <si>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</si>
  <si>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</si>
  <si>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</si>
  <si>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</si>
  <si>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</si>
  <si>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</si>
  <si>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</si>
  <si>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</si>
  <si>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</si>
  <si>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</si>
  <si>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</si>
  <si>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</si>
  <si>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</si>
  <si>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</si>
  <si>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</si>
  <si>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</si>
  <si>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</si>
  <si>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</si>
  <si>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</si>
  <si>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</si>
  <si>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</si>
  <si>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</si>
  <si>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</si>
  <si>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</si>
  <si>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</si>
  <si>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</si>
  <si>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</si>
  <si>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</si>
  <si>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</si>
  <si>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</si>
  <si>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</si>
  <si>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</si>
  <si>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</si>
  <si>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</si>
  <si>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</si>
  <si>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Invoerscherm memoriaal</t>
  </si>
  <si>
    <t>Verwerk het bankafschrift in het bankboek.</t>
  </si>
  <si>
    <t>0680</t>
  </si>
  <si>
    <t>Resultaat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</si>
  <si>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</si>
  <si>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</si>
  <si>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</si>
  <si>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</si>
  <si>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Hoofdstuk 8 Belastingen</t>
  </si>
  <si>
    <t>Versie</t>
  </si>
  <si>
    <t>Ga naar</t>
  </si>
  <si>
    <t>Uitwerkbladen Basiskennis Boekhouden 5e druk</t>
  </si>
  <si>
    <t>De extra rekeningen uit dit hoofdstuk staan in het paars vermeld.</t>
  </si>
  <si>
    <t>Ook bij het examen is het mogelijk een niet-bestaand nummer in te voeren,</t>
  </si>
  <si>
    <t>dit wordt altijd fout gerekend.</t>
  </si>
  <si>
    <t>Nummer</t>
  </si>
  <si>
    <t>Naam</t>
  </si>
  <si>
    <t>Excl./incl. hoog/laag</t>
  </si>
  <si>
    <t>Incidentele resultaten</t>
  </si>
  <si>
    <t xml:space="preserve">Als je het nummer van de grootboekrekening invult, </t>
  </si>
  <si>
    <t>Hoofdstuk 7 Dagboeken</t>
  </si>
  <si>
    <t>Opgave 7.1</t>
  </si>
  <si>
    <t>Verwerk voor Sijs de ontvangen factuur van Essent Zakelijk in het inkoopboek.</t>
  </si>
  <si>
    <t>Journaliseer voor Sijs de ontvangen factuur van Essent Zakelijk.</t>
  </si>
  <si>
    <t>Opgave 7.2</t>
  </si>
  <si>
    <t>Verwerk voor Sijs de verzonden factuur aan Tuincentrum Bloem in het verkoopboek.</t>
  </si>
  <si>
    <t>Invoerscherm verkoopfactuur</t>
  </si>
  <si>
    <t>Klant</t>
  </si>
  <si>
    <t>Factuurnummer</t>
  </si>
  <si>
    <t>Totaal bedrag</t>
  </si>
  <si>
    <t>Artikel</t>
  </si>
  <si>
    <t>Aantal</t>
  </si>
  <si>
    <t>Netto prijs</t>
  </si>
  <si>
    <t>Journaliseer voor Sijs de verzonden factuur aan Tuincentrum Bloem in het verkoopboek.</t>
  </si>
  <si>
    <t xml:space="preserve"> EUR</t>
  </si>
  <si>
    <t>Opgave 7.3</t>
  </si>
  <si>
    <t>Invoerscherm kasboek</t>
  </si>
  <si>
    <t>Opgave 7.4</t>
  </si>
  <si>
    <t>Opgave 7.5</t>
  </si>
  <si>
    <t>Opgave 7.6</t>
  </si>
  <si>
    <t>Invoerscherm inkoopboek</t>
  </si>
  <si>
    <t>Nettoprijs</t>
  </si>
  <si>
    <t>Opgave 7.7</t>
  </si>
  <si>
    <t>Opgave 7.8</t>
  </si>
  <si>
    <t>Opgave 7.9</t>
  </si>
  <si>
    <t>Opgave 7.10</t>
  </si>
  <si>
    <t>Opgave 7.11</t>
  </si>
  <si>
    <t>Stel de grootboekrekening Kas samen.</t>
  </si>
  <si>
    <t xml:space="preserve">1000 Kas                                                                                                                                                                                          </t>
  </si>
  <si>
    <t>Opgave 7.12</t>
  </si>
  <si>
    <t>Stel de grootboekrekening Kruisposten samen.</t>
  </si>
  <si>
    <t xml:space="preserve">1070 Kruisposten                                                                                                                                                                             </t>
  </si>
  <si>
    <t>Opgave 7.13</t>
  </si>
  <si>
    <t>Stel de subgrootboekrekening Goed samen</t>
  </si>
  <si>
    <t xml:space="preserve">14012 Goed                                                                                                                                                                                                           </t>
  </si>
  <si>
    <t>Opgave 7.14</t>
  </si>
  <si>
    <t>01</t>
  </si>
  <si>
    <t>Opgave 7.15</t>
  </si>
  <si>
    <t>Opgave 7.16</t>
  </si>
  <si>
    <t>Verwerk voor Azimi de ontvangen factuur van Vattenfall in het inkoopboek.</t>
  </si>
  <si>
    <t>Journaliseer voor Azimi de ontvangen factuur van Vattenfall.</t>
  </si>
  <si>
    <t>Journaliseer voor Heinink de verzonden factuur aan Overtoom</t>
  </si>
  <si>
    <t>Opgave 7.17</t>
  </si>
  <si>
    <t>Uitwerking Basiskennis Boekhouden 5e druk</t>
  </si>
  <si>
    <t>H 7 Uitwerking</t>
  </si>
  <si>
    <t>Essent zakelijk</t>
  </si>
  <si>
    <t>Tuincentrum Bloem</t>
  </si>
  <si>
    <t>I5010</t>
  </si>
  <si>
    <t>Tuinbank Nice Tuinc. Bloem</t>
  </si>
  <si>
    <t>Tuinbank Nice</t>
  </si>
  <si>
    <t>Tuincentrum Bloem 10</t>
  </si>
  <si>
    <t>Cont. verkopen week 1 en 2</t>
  </si>
  <si>
    <t>Cont. verkopen week 1 en 2  14</t>
  </si>
  <si>
    <t>Cont. verkopen week 1 en 2  12</t>
  </si>
  <si>
    <t>Cont. verkopen week 1 en 2  11</t>
  </si>
  <si>
    <t>Gestort bij ING-bank</t>
  </si>
  <si>
    <t>Z12585</t>
  </si>
  <si>
    <t>Kasstorting</t>
  </si>
  <si>
    <t>25156 Goed</t>
  </si>
  <si>
    <t>23485 Jack vof</t>
  </si>
  <si>
    <t>Z12585 Essent zakelijk</t>
  </si>
  <si>
    <t>Goed</t>
  </si>
  <si>
    <t>Nice</t>
  </si>
  <si>
    <t>25198 Goed 12</t>
  </si>
  <si>
    <t>25198 Nice</t>
  </si>
  <si>
    <t>Cont. verkopen week 3 en 4</t>
  </si>
  <si>
    <t>Contante verkopen week 3 en 4  13</t>
  </si>
  <si>
    <t>Contante verkopen week 3 en 4  8</t>
  </si>
  <si>
    <t>Contante verkopen week 3 en 4  9</t>
  </si>
  <si>
    <t>Cont. verkopen week 3 en 4  13</t>
  </si>
  <si>
    <t>Cont. verkopen week 3 en 4  8</t>
  </si>
  <si>
    <t>Cont. verkopen week 3 en 4  9</t>
  </si>
  <si>
    <t>Privé opname</t>
  </si>
  <si>
    <t>36985 Boom bv</t>
  </si>
  <si>
    <t>Contante verkopen week 1 en 2</t>
  </si>
  <si>
    <t>Gestort bij de ING-bank</t>
  </si>
  <si>
    <t>Contante verkopen week 3 en 4</t>
  </si>
  <si>
    <t>naar balans</t>
  </si>
  <si>
    <t>Vattenfall</t>
  </si>
  <si>
    <t>Z186</t>
  </si>
  <si>
    <t>02</t>
  </si>
  <si>
    <t>Verwerk voor Heinink de verkooporder van Overtoom in het verkoopboek.</t>
  </si>
  <si>
    <t>Overtoom</t>
  </si>
  <si>
    <t>I5016</t>
  </si>
  <si>
    <t>contante verkopen week 27</t>
  </si>
  <si>
    <t>contante verkopen week 27 35</t>
  </si>
  <si>
    <t>contante verkopen week 27 85</t>
  </si>
  <si>
    <t>contante verkopen week 27 54</t>
  </si>
  <si>
    <t>gestort bij de ING-bank</t>
  </si>
  <si>
    <t>De omschrijving hoeft niet exact hetzelfde te zijn als in de uitwerking</t>
  </si>
  <si>
    <t>De volgorde van de boeking maakt niet uit</t>
  </si>
  <si>
    <t>2024 / 1</t>
  </si>
  <si>
    <t>2024-001</t>
  </si>
  <si>
    <t>jan 2024 Essent zakelijk</t>
  </si>
  <si>
    <t>jan 2024 Z12585</t>
  </si>
  <si>
    <t>Verwerk memoriaal bon 2024-001 in het memoriaal.</t>
  </si>
  <si>
    <t>Journaliseer memoriaal bon 2024-001.</t>
  </si>
  <si>
    <t>Verwerk kasbon 2024-001 in het kasboek.</t>
  </si>
  <si>
    <t>Journaliseer kasbon 2024-001.</t>
  </si>
  <si>
    <t>Verwerk memoriaal bon 2024-002 in het memoriaal.</t>
  </si>
  <si>
    <t>2024-002</t>
  </si>
  <si>
    <t>Journaliseer memoriaal bon 2024-002.</t>
  </si>
  <si>
    <t>Verwerk kasbon 2024-002 in het kasboek.</t>
  </si>
  <si>
    <t>Journaliseer kasbon 2024-002.</t>
  </si>
  <si>
    <t>Verwerk memoriaal bon 2024-003 in het memoriaal.</t>
  </si>
  <si>
    <t>2024-003</t>
  </si>
  <si>
    <t>Journaliseer memoriaalbon 2024-003.</t>
  </si>
  <si>
    <t>Verwerk kasbon 2024-003 in het kasboek.</t>
  </si>
  <si>
    <t>Journaliseer kasbon 2024-003.</t>
  </si>
  <si>
    <t>Verwerk memoriaal bon 2024-004 in het memoriaal.</t>
  </si>
  <si>
    <t>2024-004</t>
  </si>
  <si>
    <t>Journaliseer memoriaal bon 2024-004.</t>
  </si>
  <si>
    <t>Verwerk kasbon 2024-004 in het kasboek.</t>
  </si>
  <si>
    <t>Journaliseer kasbon 2024-004.</t>
  </si>
  <si>
    <t>Lorenzo Doek jan 2024</t>
  </si>
  <si>
    <t>Rico Gaving jan 2024</t>
  </si>
  <si>
    <t>Tess Bongers jan 2024</t>
  </si>
  <si>
    <t>jan 2024 Hypothecaire lening</t>
  </si>
  <si>
    <t>2024 / 7</t>
  </si>
  <si>
    <t>2024-158</t>
  </si>
  <si>
    <t>juli 2024 Z186</t>
  </si>
  <si>
    <t>2024-081</t>
  </si>
  <si>
    <t>Overtoom 2024-081</t>
  </si>
  <si>
    <t>Overtoom 2024-081 100</t>
  </si>
  <si>
    <t>Journaliseer memoriaalbon 2024-166.</t>
  </si>
  <si>
    <t>Verwerk kasbon 2024-088 in het kasboek.</t>
  </si>
  <si>
    <t>2024-088</t>
  </si>
  <si>
    <t>Journaliseer kasbon 2024-088.</t>
  </si>
  <si>
    <t>Journaliseer memoriaalbon 2024-112.</t>
  </si>
  <si>
    <t>Journaliseer kasbon 2024-089.</t>
  </si>
  <si>
    <t>Verwerk voor Sijs de ontvangen factuur en goederen van Goed in het inkoopboek.</t>
  </si>
  <si>
    <t>Journaliseer voor Sijs de ontvangen factuur en goederen van Goed.</t>
  </si>
  <si>
    <t>7.1 - 7.17</t>
  </si>
  <si>
    <t>2023-358</t>
  </si>
  <si>
    <t>2023-358 Tuincentrum Bloem</t>
  </si>
  <si>
    <t>2023-359</t>
  </si>
  <si>
    <t>2023-359 Tuinc.Tuin en dier</t>
  </si>
  <si>
    <t>Uitwerking 7.1 - 7.17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</si>
</sst>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7030A0"/>
      <name val="Arial"/>
      <family val="2"/>
    </font>
    <font>
      <sz val="12"/>
      <color rgb="FF000000"/>
      <name val="Arial"/>
      <family val="2"/>
    </font>
    <font>
      <sz val="12"/>
      <color rgb="FF7030A0"/>
      <name val="Arial"/>
      <family val="2"/>
    </font>
    <font>
      <u/>
      <sz val="12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43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3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14" fontId="3" fillId="4" borderId="3" xfId="0" applyNumberFormat="1" applyFont="1" applyFill="1" applyBorder="1" applyAlignment="1" applyProtection="1">
      <alignment horizontal="center" vertical="center"/>
      <protection locked="0"/>
    </xf>
    <xf numFmtId="43" fontId="3" fillId="4" borderId="6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10" fillId="0" borderId="0" xfId="0" applyFont="1"/>
    <xf numFmtId="0" fontId="8" fillId="0" borderId="0" xfId="0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2" fontId="3" fillId="4" borderId="3" xfId="0" applyNumberFormat="1" applyFont="1" applyFill="1" applyBorder="1" applyAlignment="1" applyProtection="1">
      <alignment vertical="center"/>
      <protection locked="0"/>
    </xf>
    <xf numFmtId="0" fontId="3" fillId="5" borderId="0" xfId="0" applyFont="1" applyFill="1"/>
    <xf numFmtId="43" fontId="3" fillId="0" borderId="1" xfId="0" applyNumberFormat="1" applyFont="1" applyBorder="1" applyAlignment="1" applyProtection="1">
      <alignment vertical="center"/>
      <protection locked="0"/>
    </xf>
    <xf numFmtId="0" fontId="4" fillId="5" borderId="0" xfId="0" applyFont="1" applyFill="1"/>
    <xf numFmtId="0" fontId="3" fillId="5" borderId="0" xfId="0" applyFont="1" applyFill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9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43" fontId="3" fillId="0" borderId="2" xfId="0" applyNumberFormat="1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left" vertical="center"/>
    </xf>
    <xf numFmtId="43" fontId="3" fillId="3" borderId="1" xfId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3" fillId="4" borderId="6" xfId="1" applyFont="1" applyFill="1" applyBorder="1" applyAlignment="1" applyProtection="1">
      <alignment horizontal="right" vertical="center"/>
      <protection locked="0"/>
    </xf>
    <xf numFmtId="43" fontId="3" fillId="0" borderId="1" xfId="1" applyFont="1" applyBorder="1" applyAlignment="1" applyProtection="1">
      <alignment horizontal="right" vertical="center"/>
      <protection locked="0"/>
    </xf>
    <xf numFmtId="0" fontId="3" fillId="4" borderId="9" xfId="0" applyFont="1" applyFill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9" fontId="8" fillId="0" borderId="3" xfId="0" applyNumberFormat="1" applyFont="1" applyBorder="1" applyAlignment="1" applyProtection="1">
      <alignment horizontal="center" vertical="center"/>
      <protection locked="0"/>
    </xf>
    <xf numFmtId="43" fontId="8" fillId="0" borderId="2" xfId="1" applyFont="1" applyFill="1" applyBorder="1" applyAlignment="1" applyProtection="1">
      <alignment horizontal="right" vertical="center"/>
      <protection locked="0"/>
    </xf>
    <xf numFmtId="43" fontId="8" fillId="0" borderId="3" xfId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9" fontId="3" fillId="0" borderId="3" xfId="0" applyNumberFormat="1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43" fontId="8" fillId="0" borderId="2" xfId="1" applyFont="1" applyFill="1" applyBorder="1" applyAlignment="1" applyProtection="1">
      <alignment vertical="center"/>
      <protection locked="0"/>
    </xf>
    <xf numFmtId="0" fontId="5" fillId="7" borderId="7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3" fontId="3" fillId="0" borderId="2" xfId="1" applyFont="1" applyBorder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17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2" fontId="3" fillId="4" borderId="3" xfId="0" applyNumberFormat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3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4" fontId="8" fillId="0" borderId="2" xfId="0" applyNumberFormat="1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43" fontId="3" fillId="4" borderId="6" xfId="1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4" borderId="6" xfId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43" fontId="3" fillId="4" borderId="1" xfId="1" applyFont="1" applyFill="1" applyBorder="1" applyAlignment="1">
      <alignment horizontal="right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43" fontId="8" fillId="0" borderId="2" xfId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9" fontId="3" fillId="0" borderId="3" xfId="0" applyNumberFormat="1" applyFont="1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17" fontId="8" fillId="0" borderId="7" xfId="0" applyNumberFormat="1" applyFont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3" fontId="8" fillId="0" borderId="2" xfId="1" applyFont="1" applyFill="1" applyBorder="1" applyAlignment="1">
      <alignment vertical="center"/>
    </xf>
    <xf numFmtId="43" fontId="8" fillId="0" borderId="32" xfId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right" vertical="center"/>
    </xf>
    <xf numFmtId="0" fontId="12" fillId="0" borderId="0" xfId="0" applyFont="1"/>
    <xf numFmtId="14" fontId="3" fillId="0" borderId="0" xfId="0" applyNumberFormat="1" applyFont="1" applyAlignment="1">
      <alignment horizontal="left"/>
    </xf>
    <xf numFmtId="0" fontId="13" fillId="0" borderId="0" xfId="2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43" fontId="8" fillId="0" borderId="4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3" fontId="8" fillId="0" borderId="1" xfId="0" applyNumberFormat="1" applyFont="1" applyBorder="1" applyAlignment="1">
      <alignment horizontal="right" vertical="center" wrapText="1"/>
    </xf>
    <xf numFmtId="43" fontId="8" fillId="0" borderId="6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/>
    </xf>
    <xf numFmtId="0" fontId="7" fillId="8" borderId="14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8" borderId="14" xfId="0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43" fontId="3" fillId="0" borderId="32" xfId="1" applyFont="1" applyFill="1" applyBorder="1" applyAlignment="1" applyProtection="1">
      <alignment horizontal="right" vertical="center"/>
      <protection locked="0"/>
    </xf>
    <xf numFmtId="43" fontId="3" fillId="0" borderId="5" xfId="1" applyFont="1" applyFill="1" applyBorder="1" applyAlignment="1" applyProtection="1">
      <alignment horizontal="right" vertical="center"/>
      <protection locked="0"/>
    </xf>
    <xf numFmtId="43" fontId="3" fillId="0" borderId="1" xfId="1" applyFont="1" applyFill="1" applyBorder="1" applyAlignment="1" applyProtection="1">
      <alignment horizontal="right" vertical="center"/>
      <protection locked="0"/>
    </xf>
    <xf numFmtId="43" fontId="3" fillId="0" borderId="21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9" fillId="0" borderId="0" xfId="2" quotePrefix="1"/>
    <xf numFmtId="49" fontId="3" fillId="4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6" fillId="6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5" fillId="2" borderId="26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7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8" borderId="14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7" fontId="8" fillId="0" borderId="1" xfId="0" applyNumberFormat="1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left" vertical="center" wrapText="1"/>
    </xf>
    <xf numFmtId="0" fontId="7" fillId="8" borderId="17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10" sqref="B10"/>
    </sheetView>
  </sheetViews>
  <sheetFormatPr defaultColWidth="8.86328125" defaultRowHeight="15" x14ac:dyDescent="0.4"/>
  <cols>
    <col min="1" max="1" width="8.86328125" style="44"/>
    <col min="2" max="2" width="26.59765625" style="44" customWidth="1"/>
    <col min="3" max="16384" width="8.86328125" style="44"/>
  </cols>
  <sheetData>
    <row r="1" spans="1:7" x14ac:dyDescent="0.4">
      <c r="A1" s="46" t="s">
        <v>159</v>
      </c>
    </row>
    <row r="2" spans="1:7" x14ac:dyDescent="0.4">
      <c r="A2" s="46"/>
    </row>
    <row r="3" spans="1:7" x14ac:dyDescent="0.4">
      <c r="A3" s="46" t="s">
        <v>116</v>
      </c>
    </row>
    <row r="5" spans="1:7" x14ac:dyDescent="0.4">
      <c r="A5" s="44" t="s">
        <v>105</v>
      </c>
      <c r="B5" s="194">
        <v>45505</v>
      </c>
    </row>
    <row r="6" spans="1:7" x14ac:dyDescent="0.4">
      <c r="B6" s="194"/>
    </row>
    <row r="7" spans="1:7" x14ac:dyDescent="0.4">
      <c r="A7" s="193" t="s">
        <v>100</v>
      </c>
      <c r="B7" s="193" t="s">
        <v>205</v>
      </c>
      <c r="C7" s="193"/>
      <c r="D7" s="193"/>
      <c r="E7" s="193"/>
      <c r="F7" s="193"/>
      <c r="G7" s="193"/>
    </row>
    <row r="8" spans="1:7" x14ac:dyDescent="0.4">
      <c r="A8" s="193"/>
      <c r="B8" s="193" t="s">
        <v>206</v>
      </c>
      <c r="C8" s="193"/>
      <c r="D8" s="193"/>
      <c r="E8" s="193"/>
      <c r="F8" s="193"/>
      <c r="G8" s="193"/>
    </row>
    <row r="10" spans="1:7" ht="15.4" x14ac:dyDescent="0.45">
      <c r="A10" s="44" t="s">
        <v>106</v>
      </c>
      <c r="B10" s="224" t="s">
        <v>253</v>
      </c>
    </row>
    <row r="11" spans="1:7" x14ac:dyDescent="0.4">
      <c r="B11" s="195"/>
    </row>
    <row r="12" spans="1:7" x14ac:dyDescent="0.4">
      <c r="B12" s="195"/>
    </row>
    <row r="13" spans="1:7" x14ac:dyDescent="0.4">
      <c r="B13" s="195"/>
    </row>
  </sheetData>
  <hyperlinks>
    <hyperlink ref="B10" location="'7.1 - 7.17'!A1" display="Uitwerking 7.1 - 7.17" xr:uid="{4748FB26-BC89-4DBB-9C73-EC35ED8D30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1"/>
  <sheetViews>
    <sheetView topLeftCell="A17" zoomScale="175" zoomScaleNormal="175" workbookViewId="0">
      <selection activeCell="A61" sqref="A61:XFD62"/>
    </sheetView>
  </sheetViews>
  <sheetFormatPr defaultColWidth="8.86328125" defaultRowHeight="15" x14ac:dyDescent="0.4"/>
  <cols>
    <col min="1" max="1" width="8.86328125" style="44"/>
    <col min="2" max="2" width="34.265625" style="44" customWidth="1"/>
    <col min="3" max="16384" width="8.86328125" style="44"/>
  </cols>
  <sheetData>
    <row r="1" spans="1:2" s="46" customFormat="1" x14ac:dyDescent="0.4">
      <c r="A1" s="46" t="s">
        <v>107</v>
      </c>
    </row>
    <row r="2" spans="1:2" s="46" customFormat="1" x14ac:dyDescent="0.4"/>
    <row r="3" spans="1:2" s="46" customFormat="1" x14ac:dyDescent="0.4">
      <c r="A3" s="46" t="s">
        <v>104</v>
      </c>
    </row>
    <row r="5" spans="1:2" x14ac:dyDescent="0.4">
      <c r="A5" s="46" t="s">
        <v>95</v>
      </c>
    </row>
    <row r="6" spans="1:2" x14ac:dyDescent="0.4">
      <c r="A6" s="44" t="s">
        <v>115</v>
      </c>
    </row>
    <row r="7" spans="1:2" x14ac:dyDescent="0.4">
      <c r="A7" s="44" t="s">
        <v>92</v>
      </c>
    </row>
    <row r="8" spans="1:2" x14ac:dyDescent="0.4">
      <c r="A8" s="44" t="s">
        <v>93</v>
      </c>
    </row>
    <row r="10" spans="1:2" s="47" customFormat="1" x14ac:dyDescent="0.4">
      <c r="A10" s="47" t="s">
        <v>100</v>
      </c>
      <c r="B10" s="47" t="s">
        <v>102</v>
      </c>
    </row>
    <row r="11" spans="1:2" x14ac:dyDescent="0.4">
      <c r="B11" s="44" t="s">
        <v>101</v>
      </c>
    </row>
    <row r="12" spans="1:2" x14ac:dyDescent="0.4">
      <c r="B12" s="44" t="s">
        <v>103</v>
      </c>
    </row>
    <row r="13" spans="1:2" x14ac:dyDescent="0.4">
      <c r="B13" s="44" t="s">
        <v>109</v>
      </c>
    </row>
    <row r="14" spans="1:2" x14ac:dyDescent="0.4">
      <c r="B14" s="44" t="s">
        <v>110</v>
      </c>
    </row>
    <row r="16" spans="1:2" s="47" customFormat="1" x14ac:dyDescent="0.4">
      <c r="A16" s="47" t="s">
        <v>100</v>
      </c>
      <c r="B16" s="47" t="s">
        <v>94</v>
      </c>
    </row>
    <row r="18" spans="1:3" x14ac:dyDescent="0.4">
      <c r="A18" s="46" t="s">
        <v>40</v>
      </c>
      <c r="C18" s="48" t="s">
        <v>108</v>
      </c>
    </row>
    <row r="19" spans="1:3" x14ac:dyDescent="0.4">
      <c r="A19" s="49">
        <v>200</v>
      </c>
      <c r="B19" s="44" t="s">
        <v>41</v>
      </c>
    </row>
    <row r="20" spans="1:3" x14ac:dyDescent="0.4">
      <c r="A20" s="49">
        <v>210</v>
      </c>
      <c r="B20" s="44" t="s">
        <v>42</v>
      </c>
    </row>
    <row r="21" spans="1:3" x14ac:dyDescent="0.4">
      <c r="A21" s="49">
        <v>300</v>
      </c>
      <c r="B21" s="44" t="s">
        <v>43</v>
      </c>
    </row>
    <row r="22" spans="1:3" x14ac:dyDescent="0.4">
      <c r="A22" s="49">
        <v>310</v>
      </c>
      <c r="B22" s="44" t="s">
        <v>44</v>
      </c>
    </row>
    <row r="23" spans="1:3" x14ac:dyDescent="0.4">
      <c r="A23" s="49">
        <v>500</v>
      </c>
      <c r="B23" s="44" t="s">
        <v>45</v>
      </c>
    </row>
    <row r="24" spans="1:3" x14ac:dyDescent="0.4">
      <c r="A24" s="49">
        <v>510</v>
      </c>
      <c r="B24" s="44" t="s">
        <v>46</v>
      </c>
    </row>
    <row r="25" spans="1:3" x14ac:dyDescent="0.4">
      <c r="A25" s="49">
        <v>600</v>
      </c>
      <c r="B25" s="44" t="s">
        <v>47</v>
      </c>
    </row>
    <row r="26" spans="1:3" x14ac:dyDescent="0.4">
      <c r="A26" s="49">
        <v>680</v>
      </c>
      <c r="B26" s="44" t="s">
        <v>48</v>
      </c>
    </row>
    <row r="27" spans="1:3" x14ac:dyDescent="0.4">
      <c r="A27" s="49">
        <v>700</v>
      </c>
      <c r="B27" s="44" t="s">
        <v>49</v>
      </c>
    </row>
    <row r="28" spans="1:3" x14ac:dyDescent="0.4">
      <c r="A28" s="50">
        <v>1000</v>
      </c>
      <c r="B28" s="44" t="s">
        <v>50</v>
      </c>
    </row>
    <row r="29" spans="1:3" x14ac:dyDescent="0.4">
      <c r="A29" s="50">
        <v>1050</v>
      </c>
      <c r="B29" s="44" t="s">
        <v>51</v>
      </c>
    </row>
    <row r="30" spans="1:3" x14ac:dyDescent="0.4">
      <c r="A30" s="50">
        <v>1060</v>
      </c>
      <c r="B30" s="44" t="s">
        <v>52</v>
      </c>
    </row>
    <row r="31" spans="1:3" x14ac:dyDescent="0.4">
      <c r="A31" s="50">
        <v>1070</v>
      </c>
      <c r="B31" s="44" t="s">
        <v>53</v>
      </c>
    </row>
    <row r="32" spans="1:3" x14ac:dyDescent="0.4">
      <c r="A32" s="50">
        <v>1080</v>
      </c>
      <c r="B32" s="44" t="s">
        <v>54</v>
      </c>
    </row>
    <row r="33" spans="1:2" x14ac:dyDescent="0.4">
      <c r="A33" s="50">
        <v>1100</v>
      </c>
      <c r="B33" s="44" t="s">
        <v>55</v>
      </c>
    </row>
    <row r="34" spans="1:2" x14ac:dyDescent="0.4">
      <c r="A34" s="50">
        <v>1200</v>
      </c>
      <c r="B34" s="44" t="s">
        <v>56</v>
      </c>
    </row>
    <row r="35" spans="1:2" x14ac:dyDescent="0.4">
      <c r="A35" s="50">
        <v>1240</v>
      </c>
      <c r="B35" s="44" t="s">
        <v>57</v>
      </c>
    </row>
    <row r="36" spans="1:2" x14ac:dyDescent="0.4">
      <c r="A36" s="50">
        <v>1260</v>
      </c>
      <c r="B36" s="44" t="s">
        <v>58</v>
      </c>
    </row>
    <row r="37" spans="1:2" x14ac:dyDescent="0.4">
      <c r="A37" s="50">
        <v>1270</v>
      </c>
      <c r="B37" s="44" t="s">
        <v>59</v>
      </c>
    </row>
    <row r="38" spans="1:2" x14ac:dyDescent="0.4">
      <c r="A38" s="50">
        <v>1280</v>
      </c>
      <c r="B38" s="44" t="s">
        <v>60</v>
      </c>
    </row>
    <row r="39" spans="1:2" x14ac:dyDescent="0.4">
      <c r="A39" s="50">
        <v>1400</v>
      </c>
      <c r="B39" s="44" t="s">
        <v>61</v>
      </c>
    </row>
    <row r="40" spans="1:2" x14ac:dyDescent="0.4">
      <c r="A40" s="50">
        <v>1500</v>
      </c>
      <c r="B40" s="44" t="s">
        <v>62</v>
      </c>
    </row>
    <row r="41" spans="1:2" x14ac:dyDescent="0.4">
      <c r="A41" s="50">
        <v>1520</v>
      </c>
      <c r="B41" s="44" t="s">
        <v>63</v>
      </c>
    </row>
    <row r="42" spans="1:2" x14ac:dyDescent="0.4">
      <c r="A42" s="50">
        <v>1600</v>
      </c>
      <c r="B42" s="44" t="s">
        <v>64</v>
      </c>
    </row>
    <row r="43" spans="1:2" x14ac:dyDescent="0.4">
      <c r="A43" s="50">
        <v>1650</v>
      </c>
      <c r="B43" s="44" t="s">
        <v>65</v>
      </c>
    </row>
    <row r="44" spans="1:2" x14ac:dyDescent="0.4">
      <c r="A44" s="50">
        <v>1660</v>
      </c>
      <c r="B44" s="44" t="s">
        <v>66</v>
      </c>
    </row>
    <row r="45" spans="1:2" x14ac:dyDescent="0.4">
      <c r="A45" s="50">
        <v>1665</v>
      </c>
      <c r="B45" s="44" t="s">
        <v>67</v>
      </c>
    </row>
    <row r="46" spans="1:2" x14ac:dyDescent="0.4">
      <c r="A46" s="50">
        <v>1680</v>
      </c>
      <c r="B46" s="44" t="s">
        <v>68</v>
      </c>
    </row>
    <row r="47" spans="1:2" x14ac:dyDescent="0.4">
      <c r="A47" s="50">
        <v>3000</v>
      </c>
      <c r="B47" s="44" t="s">
        <v>69</v>
      </c>
    </row>
    <row r="48" spans="1:2" x14ac:dyDescent="0.4">
      <c r="A48" s="50">
        <v>4000</v>
      </c>
      <c r="B48" s="44" t="s">
        <v>70</v>
      </c>
    </row>
    <row r="49" spans="1:2" x14ac:dyDescent="0.4">
      <c r="A49" s="50">
        <v>4050</v>
      </c>
      <c r="B49" s="44" t="s">
        <v>71</v>
      </c>
    </row>
    <row r="50" spans="1:2" x14ac:dyDescent="0.4">
      <c r="A50" s="50">
        <v>4060</v>
      </c>
      <c r="B50" s="44" t="s">
        <v>72</v>
      </c>
    </row>
    <row r="51" spans="1:2" x14ac:dyDescent="0.4">
      <c r="A51" s="50">
        <v>4100</v>
      </c>
      <c r="B51" s="44" t="s">
        <v>73</v>
      </c>
    </row>
    <row r="52" spans="1:2" x14ac:dyDescent="0.4">
      <c r="A52" s="50">
        <v>4120</v>
      </c>
      <c r="B52" s="44" t="s">
        <v>74</v>
      </c>
    </row>
    <row r="53" spans="1:2" x14ac:dyDescent="0.4">
      <c r="A53" s="50">
        <v>4200</v>
      </c>
      <c r="B53" s="44" t="s">
        <v>75</v>
      </c>
    </row>
    <row r="54" spans="1:2" x14ac:dyDescent="0.4">
      <c r="A54" s="50">
        <v>4250</v>
      </c>
      <c r="B54" s="44" t="s">
        <v>76</v>
      </c>
    </row>
    <row r="55" spans="1:2" x14ac:dyDescent="0.4">
      <c r="A55" s="50">
        <v>4300</v>
      </c>
      <c r="B55" s="44" t="s">
        <v>77</v>
      </c>
    </row>
    <row r="56" spans="1:2" x14ac:dyDescent="0.4">
      <c r="A56" s="50">
        <v>4350</v>
      </c>
      <c r="B56" s="44" t="s">
        <v>78</v>
      </c>
    </row>
    <row r="57" spans="1:2" x14ac:dyDescent="0.4">
      <c r="A57" s="50">
        <v>4400</v>
      </c>
      <c r="B57" s="44" t="s">
        <v>79</v>
      </c>
    </row>
    <row r="58" spans="1:2" x14ac:dyDescent="0.4">
      <c r="A58" s="50">
        <v>4600</v>
      </c>
      <c r="B58" s="44" t="s">
        <v>80</v>
      </c>
    </row>
    <row r="59" spans="1:2" x14ac:dyDescent="0.4">
      <c r="A59" s="50">
        <v>4650</v>
      </c>
      <c r="B59" s="44" t="s">
        <v>81</v>
      </c>
    </row>
    <row r="60" spans="1:2" x14ac:dyDescent="0.4">
      <c r="A60" s="50">
        <v>4700</v>
      </c>
      <c r="B60" s="44" t="s">
        <v>91</v>
      </c>
    </row>
    <row r="61" spans="1:2" x14ac:dyDescent="0.4">
      <c r="A61" s="50">
        <v>4960</v>
      </c>
      <c r="B61" s="44" t="s">
        <v>82</v>
      </c>
    </row>
    <row r="62" spans="1:2" x14ac:dyDescent="0.4">
      <c r="A62" s="50">
        <v>4970</v>
      </c>
      <c r="B62" s="44" t="s">
        <v>83</v>
      </c>
    </row>
    <row r="63" spans="1:2" x14ac:dyDescent="0.4">
      <c r="A63" s="50">
        <v>4990</v>
      </c>
      <c r="B63" s="44" t="s">
        <v>84</v>
      </c>
    </row>
    <row r="64" spans="1:2" x14ac:dyDescent="0.4">
      <c r="A64" s="50">
        <v>7000</v>
      </c>
      <c r="B64" s="44" t="s">
        <v>85</v>
      </c>
    </row>
    <row r="65" spans="1:2" x14ac:dyDescent="0.4">
      <c r="A65" s="50">
        <v>8200</v>
      </c>
      <c r="B65" s="44" t="s">
        <v>86</v>
      </c>
    </row>
    <row r="66" spans="1:2" x14ac:dyDescent="0.4">
      <c r="A66" s="50">
        <v>8400</v>
      </c>
      <c r="B66" s="44" t="s">
        <v>87</v>
      </c>
    </row>
    <row r="67" spans="1:2" x14ac:dyDescent="0.4">
      <c r="A67" s="50">
        <v>8500</v>
      </c>
      <c r="B67" s="44" t="s">
        <v>88</v>
      </c>
    </row>
    <row r="68" spans="1:2" x14ac:dyDescent="0.4">
      <c r="A68" s="50">
        <v>8550</v>
      </c>
      <c r="B68" s="44" t="s">
        <v>89</v>
      </c>
    </row>
    <row r="69" spans="1:2" x14ac:dyDescent="0.4">
      <c r="A69" s="50">
        <v>9100</v>
      </c>
      <c r="B69" s="44" t="s">
        <v>90</v>
      </c>
    </row>
    <row r="70" spans="1:2" x14ac:dyDescent="0.4">
      <c r="A70" s="50">
        <v>9600</v>
      </c>
      <c r="B70" s="44" t="s">
        <v>114</v>
      </c>
    </row>
    <row r="71" spans="1:2" x14ac:dyDescent="0.4">
      <c r="A71" s="50">
        <v>9900</v>
      </c>
      <c r="B71" s="44" t="s">
        <v>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56373-EE2B-4B2F-8E33-034EA9152D7C}">
  <dimension ref="A1:M515"/>
  <sheetViews>
    <sheetView showGridLines="0" tabSelected="1" topLeftCell="A190" zoomScale="85" zoomScaleNormal="85" workbookViewId="0">
      <selection activeCell="C204" sqref="C204"/>
    </sheetView>
  </sheetViews>
  <sheetFormatPr defaultColWidth="8.86328125" defaultRowHeight="15" x14ac:dyDescent="0.4"/>
  <cols>
    <col min="1" max="1" width="2.86328125" style="38" customWidth="1"/>
    <col min="2" max="2" width="15.265625" style="44" customWidth="1"/>
    <col min="3" max="3" width="13.265625" style="44" customWidth="1"/>
    <col min="4" max="4" width="11.73046875" style="44" customWidth="1"/>
    <col min="5" max="5" width="19" style="44" customWidth="1"/>
    <col min="6" max="6" width="13.3984375" style="44" customWidth="1"/>
    <col min="7" max="7" width="8.265625" style="44" customWidth="1"/>
    <col min="8" max="8" width="12.86328125" style="44" customWidth="1"/>
    <col min="9" max="9" width="13.1328125" style="44" customWidth="1"/>
    <col min="10" max="10" width="14.265625" style="44" customWidth="1"/>
    <col min="11" max="11" width="13.86328125" style="44" customWidth="1"/>
    <col min="12" max="12" width="10.73046875" style="44" customWidth="1"/>
    <col min="13" max="13" width="2.3984375" style="44" customWidth="1"/>
    <col min="14" max="16384" width="8.86328125" style="44"/>
  </cols>
  <sheetData>
    <row r="1" spans="1:13" x14ac:dyDescent="0.4">
      <c r="B1" s="1" t="s">
        <v>160</v>
      </c>
      <c r="D1" s="1" t="s">
        <v>248</v>
      </c>
    </row>
    <row r="2" spans="1:13" x14ac:dyDescent="0.4">
      <c r="B2" s="46"/>
    </row>
    <row r="3" spans="1:13" x14ac:dyDescent="0.4">
      <c r="B3" s="1" t="s">
        <v>117</v>
      </c>
    </row>
    <row r="4" spans="1:13" x14ac:dyDescent="0.4">
      <c r="A4" s="38" t="s">
        <v>23</v>
      </c>
      <c r="B4" s="2" t="s">
        <v>118</v>
      </c>
    </row>
    <row r="5" spans="1:13" s="5" customFormat="1" ht="10.15" customHeight="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s="2" customFormat="1" ht="18" customHeight="1" x14ac:dyDescent="0.45">
      <c r="A6" s="4"/>
      <c r="B6" s="6" t="s">
        <v>13</v>
      </c>
      <c r="C6" s="3"/>
      <c r="D6" s="3"/>
      <c r="E6" s="3"/>
      <c r="F6" s="3"/>
      <c r="G6" s="3"/>
      <c r="H6" s="3"/>
      <c r="I6" s="3"/>
      <c r="J6" s="3"/>
      <c r="K6" s="3"/>
    </row>
    <row r="7" spans="1:13" s="2" customFormat="1" ht="10.15" customHeight="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3" s="2" customFormat="1" ht="18" customHeight="1" x14ac:dyDescent="0.45">
      <c r="A8" s="4"/>
      <c r="B8" s="7" t="s">
        <v>6</v>
      </c>
      <c r="C8" s="51">
        <v>14040</v>
      </c>
      <c r="D8" s="281" t="s">
        <v>161</v>
      </c>
      <c r="E8" s="281"/>
      <c r="F8" s="3"/>
      <c r="G8" s="3"/>
      <c r="H8" s="3"/>
      <c r="I8" s="3"/>
      <c r="J8" s="3"/>
      <c r="K8" s="3"/>
    </row>
    <row r="9" spans="1:13" s="2" customFormat="1" ht="10.15" customHeight="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3" s="2" customFormat="1" ht="18" customHeight="1" x14ac:dyDescent="0.45">
      <c r="A10" s="4"/>
      <c r="B10" s="7" t="s">
        <v>0</v>
      </c>
      <c r="C10" s="8">
        <v>50</v>
      </c>
      <c r="D10" s="3"/>
      <c r="E10" s="7" t="s">
        <v>9</v>
      </c>
      <c r="F10" s="9" t="s">
        <v>207</v>
      </c>
      <c r="G10" s="3"/>
      <c r="H10" s="257" t="s">
        <v>10</v>
      </c>
      <c r="I10" s="282"/>
      <c r="J10" s="10" t="s">
        <v>208</v>
      </c>
      <c r="K10" s="3"/>
    </row>
    <row r="11" spans="1:13" s="2" customFormat="1" ht="18" customHeight="1" x14ac:dyDescent="0.45">
      <c r="A11" s="4"/>
      <c r="B11" s="7" t="s">
        <v>7</v>
      </c>
      <c r="C11" s="128">
        <v>45292</v>
      </c>
      <c r="D11" s="3"/>
      <c r="E11" s="7" t="s">
        <v>34</v>
      </c>
      <c r="F11" s="225" t="s">
        <v>196</v>
      </c>
      <c r="G11" s="3"/>
      <c r="H11" s="257" t="s">
        <v>1</v>
      </c>
      <c r="I11" s="282"/>
      <c r="J11" s="129">
        <v>45293</v>
      </c>
      <c r="K11" s="3"/>
    </row>
    <row r="12" spans="1:13" s="2" customFormat="1" ht="18" customHeight="1" x14ac:dyDescent="0.45">
      <c r="A12" s="4"/>
      <c r="B12" s="7" t="s">
        <v>8</v>
      </c>
      <c r="C12" s="129">
        <v>45306</v>
      </c>
      <c r="D12" s="3"/>
      <c r="E12" s="7" t="s">
        <v>5</v>
      </c>
      <c r="F12" s="129" t="s">
        <v>172</v>
      </c>
      <c r="G12" s="3"/>
      <c r="H12" s="257" t="s">
        <v>11</v>
      </c>
      <c r="I12" s="282"/>
      <c r="J12" s="130">
        <v>1000</v>
      </c>
      <c r="K12" s="3" t="s">
        <v>12</v>
      </c>
    </row>
    <row r="13" spans="1:13" s="2" customFormat="1" ht="10.15" customHeight="1" x14ac:dyDescent="0.4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3" s="2" customFormat="1" ht="18" customHeight="1" x14ac:dyDescent="0.45">
      <c r="A14" s="4"/>
      <c r="B14" s="6" t="s">
        <v>14</v>
      </c>
      <c r="C14" s="3"/>
      <c r="D14" s="3"/>
      <c r="E14" s="3"/>
      <c r="F14" s="3"/>
      <c r="G14" s="3"/>
      <c r="H14" s="3"/>
      <c r="I14" s="3"/>
      <c r="J14" s="3"/>
      <c r="K14" s="3"/>
    </row>
    <row r="15" spans="1:13" s="2" customFormat="1" ht="10.15" customHeight="1" x14ac:dyDescent="0.4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3" s="11" customFormat="1" ht="35.450000000000003" customHeight="1" x14ac:dyDescent="0.45">
      <c r="A16" s="4"/>
      <c r="B16" s="61" t="s">
        <v>21</v>
      </c>
      <c r="C16" s="283" t="s">
        <v>7</v>
      </c>
      <c r="D16" s="275"/>
      <c r="E16" s="276"/>
      <c r="F16" s="12" t="s">
        <v>3</v>
      </c>
      <c r="G16" s="12" t="s">
        <v>28</v>
      </c>
      <c r="H16" s="12" t="s">
        <v>113</v>
      </c>
      <c r="I16" s="17" t="s">
        <v>11</v>
      </c>
      <c r="J16" s="17" t="s">
        <v>4</v>
      </c>
      <c r="K16" s="3"/>
    </row>
    <row r="17" spans="1:11" s="2" customFormat="1" ht="18" customHeight="1" x14ac:dyDescent="0.45">
      <c r="A17" s="4"/>
      <c r="B17" s="131">
        <v>4990</v>
      </c>
      <c r="C17" s="277">
        <v>45292</v>
      </c>
      <c r="D17" s="278"/>
      <c r="E17" s="278"/>
      <c r="F17" s="132"/>
      <c r="G17" s="133"/>
      <c r="H17" s="134"/>
      <c r="I17" s="135">
        <v>1000</v>
      </c>
      <c r="J17" s="23"/>
      <c r="K17" s="3"/>
    </row>
    <row r="18" spans="1:11" s="2" customFormat="1" ht="18" customHeight="1" x14ac:dyDescent="0.45">
      <c r="A18" s="4"/>
      <c r="B18" s="51"/>
      <c r="C18" s="279"/>
      <c r="D18" s="280"/>
      <c r="E18" s="280"/>
      <c r="F18" s="62"/>
      <c r="G18" s="63"/>
      <c r="H18" s="64"/>
      <c r="I18" s="22"/>
      <c r="J18" s="23"/>
      <c r="K18" s="3"/>
    </row>
    <row r="19" spans="1:11" s="2" customFormat="1" ht="10.15" customHeight="1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</row>
    <row r="21" spans="1:11" x14ac:dyDescent="0.4">
      <c r="A21" s="38" t="s">
        <v>25</v>
      </c>
      <c r="B21" s="44" t="s">
        <v>119</v>
      </c>
    </row>
    <row r="22" spans="1:11" ht="18" customHeight="1" x14ac:dyDescent="0.4">
      <c r="B22" s="240" t="s">
        <v>36</v>
      </c>
      <c r="C22" s="241"/>
      <c r="D22" s="241"/>
      <c r="E22" s="241"/>
      <c r="F22" s="241"/>
      <c r="G22" s="241"/>
      <c r="H22" s="241"/>
      <c r="I22" s="241"/>
      <c r="J22" s="241"/>
      <c r="K22" s="21" t="s">
        <v>37</v>
      </c>
    </row>
    <row r="23" spans="1:11" ht="18" customHeight="1" x14ac:dyDescent="0.4">
      <c r="B23" s="242" t="s">
        <v>39</v>
      </c>
      <c r="C23" s="243"/>
      <c r="D23" s="243"/>
      <c r="E23" s="244"/>
      <c r="F23" s="245" t="s">
        <v>32</v>
      </c>
      <c r="G23" s="247" t="s">
        <v>7</v>
      </c>
      <c r="H23" s="248"/>
      <c r="I23" s="249"/>
      <c r="J23" s="253" t="s">
        <v>19</v>
      </c>
      <c r="K23" s="255" t="s">
        <v>20</v>
      </c>
    </row>
    <row r="24" spans="1:11" ht="18" customHeight="1" x14ac:dyDescent="0.4">
      <c r="B24" s="198" t="s">
        <v>111</v>
      </c>
      <c r="C24" s="199" t="s">
        <v>112</v>
      </c>
      <c r="D24" s="199"/>
      <c r="E24" s="200"/>
      <c r="F24" s="246"/>
      <c r="G24" s="250"/>
      <c r="H24" s="251"/>
      <c r="I24" s="252"/>
      <c r="J24" s="254"/>
      <c r="K24" s="256"/>
    </row>
    <row r="25" spans="1:11" ht="18" customHeight="1" x14ac:dyDescent="0.4">
      <c r="B25" s="203">
        <v>4990</v>
      </c>
      <c r="C25" s="226" t="str">
        <f>_xlfn.XLOOKUP(B25,'H 7 aanwijzingen'!$A$19:$A$71,'H 7 aanwijzingen'!$B$19:$B$71,"",1)</f>
        <v>Overige kosten</v>
      </c>
      <c r="D25" s="227"/>
      <c r="E25" s="228"/>
      <c r="F25" s="204"/>
      <c r="G25" s="302" t="s">
        <v>209</v>
      </c>
      <c r="H25" s="302"/>
      <c r="I25" s="302"/>
      <c r="J25" s="136">
        <v>1000</v>
      </c>
      <c r="K25" s="137"/>
    </row>
    <row r="26" spans="1:11" ht="18" customHeight="1" x14ac:dyDescent="0.4">
      <c r="B26" s="203">
        <v>1400</v>
      </c>
      <c r="C26" s="226" t="str">
        <f>_xlfn.XLOOKUP(B26,'H 7 aanwijzingen'!$A$19:$A$71,'H 7 aanwijzingen'!$B$19:$B$71,"",1)</f>
        <v>Crediteuren</v>
      </c>
      <c r="D26" s="227"/>
      <c r="E26" s="228"/>
      <c r="F26" s="204">
        <v>14040</v>
      </c>
      <c r="G26" s="302" t="s">
        <v>210</v>
      </c>
      <c r="H26" s="302"/>
      <c r="I26" s="302"/>
      <c r="J26" s="136"/>
      <c r="K26" s="137">
        <v>1000</v>
      </c>
    </row>
    <row r="27" spans="1:11" ht="18" customHeight="1" x14ac:dyDescent="0.4">
      <c r="B27" s="203"/>
      <c r="C27" s="226" t="str">
        <f>_xlfn.XLOOKUP(B27,'H 7 aanwijzingen'!$A$19:$A$71,'H 7 aanwijzingen'!$B$19:$B$71,"",1)</f>
        <v/>
      </c>
      <c r="D27" s="227"/>
      <c r="E27" s="228"/>
      <c r="F27" s="204"/>
      <c r="G27" s="239"/>
      <c r="H27" s="239"/>
      <c r="I27" s="239"/>
      <c r="J27" s="201"/>
      <c r="K27" s="202"/>
    </row>
    <row r="28" spans="1:11" ht="18" customHeight="1" x14ac:dyDescent="0.4">
      <c r="B28" s="123"/>
      <c r="C28" s="121"/>
      <c r="D28" s="121"/>
      <c r="E28" s="121"/>
      <c r="F28" s="45"/>
      <c r="G28" s="124"/>
      <c r="H28" s="124"/>
      <c r="I28" s="124"/>
      <c r="J28" s="29"/>
      <c r="K28" s="30"/>
    </row>
    <row r="29" spans="1:11" x14ac:dyDescent="0.4">
      <c r="B29" s="2"/>
    </row>
    <row r="30" spans="1:11" x14ac:dyDescent="0.4">
      <c r="B30" s="1" t="s">
        <v>120</v>
      </c>
    </row>
    <row r="31" spans="1:11" x14ac:dyDescent="0.4">
      <c r="A31" s="38" t="s">
        <v>23</v>
      </c>
      <c r="B31" s="2" t="s">
        <v>121</v>
      </c>
    </row>
    <row r="32" spans="1:11" ht="10.15" customHeight="1" x14ac:dyDescent="0.4">
      <c r="A32" s="4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s="2" customFormat="1" ht="18" customHeight="1" x14ac:dyDescent="0.45">
      <c r="A33" s="4"/>
      <c r="B33" s="6" t="s">
        <v>122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ht="10.15" customHeight="1" x14ac:dyDescent="0.4">
      <c r="A34" s="4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s="2" customFormat="1" ht="18" customHeight="1" x14ac:dyDescent="0.45">
      <c r="A35" s="4"/>
      <c r="B35" s="7" t="s">
        <v>123</v>
      </c>
      <c r="C35" s="138">
        <v>11020</v>
      </c>
      <c r="D35" s="301" t="s">
        <v>162</v>
      </c>
      <c r="E35" s="301"/>
      <c r="F35" s="3"/>
      <c r="G35" s="3"/>
      <c r="H35" s="3"/>
      <c r="I35" s="3"/>
      <c r="J35" s="3"/>
      <c r="K35" s="3"/>
    </row>
    <row r="36" spans="1:11" ht="10.15" customHeight="1" x14ac:dyDescent="0.4">
      <c r="A36" s="4"/>
      <c r="B36" s="65"/>
      <c r="C36" s="65"/>
      <c r="D36" s="65"/>
      <c r="E36" s="65"/>
      <c r="F36" s="65"/>
      <c r="G36" s="65"/>
      <c r="H36" s="65"/>
      <c r="I36" s="65"/>
      <c r="J36" s="65"/>
      <c r="K36" s="3"/>
    </row>
    <row r="37" spans="1:11" s="2" customFormat="1" ht="18" customHeight="1" x14ac:dyDescent="0.45">
      <c r="A37" s="4"/>
      <c r="B37" s="7" t="s">
        <v>0</v>
      </c>
      <c r="C37" s="7"/>
      <c r="D37" s="8">
        <v>60</v>
      </c>
      <c r="E37" s="3"/>
      <c r="F37" s="257" t="s">
        <v>34</v>
      </c>
      <c r="G37" s="282"/>
      <c r="H37" s="140" t="s">
        <v>152</v>
      </c>
      <c r="I37" s="3"/>
      <c r="J37" s="3"/>
      <c r="K37" s="3"/>
    </row>
    <row r="38" spans="1:11" s="2" customFormat="1" ht="18" customHeight="1" x14ac:dyDescent="0.45">
      <c r="A38" s="4"/>
      <c r="B38" s="7" t="s">
        <v>124</v>
      </c>
      <c r="C38" s="7"/>
      <c r="D38" s="8" t="s">
        <v>208</v>
      </c>
      <c r="E38" s="3"/>
      <c r="F38" s="7" t="s">
        <v>5</v>
      </c>
      <c r="G38" s="7"/>
      <c r="H38" s="138" t="s">
        <v>163</v>
      </c>
      <c r="I38" s="3"/>
      <c r="J38" s="3"/>
      <c r="K38" s="3"/>
    </row>
    <row r="39" spans="1:11" s="2" customFormat="1" ht="18" customHeight="1" x14ac:dyDescent="0.45">
      <c r="A39" s="4"/>
      <c r="B39" s="7" t="s">
        <v>1</v>
      </c>
      <c r="C39" s="7"/>
      <c r="D39" s="139">
        <v>45297</v>
      </c>
      <c r="E39" s="3"/>
      <c r="F39" s="7" t="s">
        <v>125</v>
      </c>
      <c r="G39" s="7"/>
      <c r="H39" s="141">
        <v>4000</v>
      </c>
      <c r="I39" s="3" t="s">
        <v>12</v>
      </c>
      <c r="J39" s="3"/>
      <c r="K39" s="3"/>
    </row>
    <row r="40" spans="1:11" ht="10.15" customHeight="1" x14ac:dyDescent="0.4">
      <c r="A40" s="4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4">
      <c r="A41" s="4"/>
      <c r="B41" s="67" t="s">
        <v>14</v>
      </c>
      <c r="C41" s="65"/>
      <c r="D41" s="65"/>
      <c r="E41" s="65"/>
      <c r="F41" s="65"/>
      <c r="G41" s="65"/>
      <c r="H41" s="65"/>
      <c r="I41" s="65"/>
      <c r="J41" s="65"/>
      <c r="K41" s="65"/>
    </row>
    <row r="42" spans="1:11" ht="10.15" customHeight="1" x14ac:dyDescent="0.4">
      <c r="A42" s="4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ht="30" x14ac:dyDescent="0.4">
      <c r="A43" s="4"/>
      <c r="B43" s="12" t="s">
        <v>126</v>
      </c>
      <c r="C43" s="12" t="s">
        <v>2</v>
      </c>
      <c r="D43" s="12" t="s">
        <v>127</v>
      </c>
      <c r="E43" s="12" t="s">
        <v>128</v>
      </c>
      <c r="F43" s="12" t="s">
        <v>3</v>
      </c>
      <c r="G43" s="12" t="s">
        <v>28</v>
      </c>
      <c r="H43" s="12" t="s">
        <v>113</v>
      </c>
      <c r="I43" s="12" t="s">
        <v>11</v>
      </c>
      <c r="J43" s="12" t="s">
        <v>4</v>
      </c>
      <c r="K43" s="68"/>
    </row>
    <row r="44" spans="1:11" s="2" customFormat="1" ht="18" customHeight="1" x14ac:dyDescent="0.45">
      <c r="A44" s="4"/>
      <c r="B44" s="142">
        <v>30001</v>
      </c>
      <c r="C44" s="142">
        <v>8400</v>
      </c>
      <c r="D44" s="142">
        <v>10</v>
      </c>
      <c r="E44" s="143">
        <v>400</v>
      </c>
      <c r="F44" s="144"/>
      <c r="G44" s="145"/>
      <c r="H44" s="146"/>
      <c r="I44" s="147">
        <f>D44*E44</f>
        <v>4000</v>
      </c>
      <c r="J44" s="148"/>
      <c r="K44" s="3"/>
    </row>
    <row r="45" spans="1:11" s="2" customFormat="1" ht="18" customHeight="1" x14ac:dyDescent="0.45">
      <c r="A45" s="4"/>
      <c r="B45" s="69"/>
      <c r="C45" s="69"/>
      <c r="D45" s="69"/>
      <c r="E45" s="24"/>
      <c r="F45" s="70"/>
      <c r="G45" s="71"/>
      <c r="H45" s="72"/>
      <c r="I45" s="73"/>
      <c r="J45" s="74"/>
      <c r="K45" s="3"/>
    </row>
    <row r="46" spans="1:11" ht="10.15" customHeight="1" x14ac:dyDescent="0.4">
      <c r="A46" s="4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4">
      <c r="B47" s="2"/>
    </row>
    <row r="48" spans="1:11" x14ac:dyDescent="0.4">
      <c r="A48" s="38" t="s">
        <v>25</v>
      </c>
      <c r="B48" s="44" t="s">
        <v>129</v>
      </c>
    </row>
    <row r="49" spans="1:11" ht="18" customHeight="1" x14ac:dyDescent="0.4">
      <c r="B49" s="240" t="s">
        <v>36</v>
      </c>
      <c r="C49" s="241"/>
      <c r="D49" s="241"/>
      <c r="E49" s="241"/>
      <c r="F49" s="241"/>
      <c r="G49" s="241"/>
      <c r="H49" s="241"/>
      <c r="I49" s="241"/>
      <c r="J49" s="241"/>
      <c r="K49" s="21" t="s">
        <v>37</v>
      </c>
    </row>
    <row r="50" spans="1:11" ht="18" customHeight="1" x14ac:dyDescent="0.4">
      <c r="B50" s="242" t="s">
        <v>39</v>
      </c>
      <c r="C50" s="243"/>
      <c r="D50" s="243"/>
      <c r="E50" s="244"/>
      <c r="F50" s="245" t="s">
        <v>32</v>
      </c>
      <c r="G50" s="247" t="s">
        <v>7</v>
      </c>
      <c r="H50" s="248"/>
      <c r="I50" s="249"/>
      <c r="J50" s="253" t="s">
        <v>19</v>
      </c>
      <c r="K50" s="255" t="s">
        <v>20</v>
      </c>
    </row>
    <row r="51" spans="1:11" ht="18" customHeight="1" x14ac:dyDescent="0.4">
      <c r="B51" s="198" t="s">
        <v>111</v>
      </c>
      <c r="C51" s="199" t="s">
        <v>112</v>
      </c>
      <c r="D51" s="199"/>
      <c r="E51" s="200"/>
      <c r="F51" s="246"/>
      <c r="G51" s="250"/>
      <c r="H51" s="251"/>
      <c r="I51" s="252"/>
      <c r="J51" s="254"/>
      <c r="K51" s="256"/>
    </row>
    <row r="52" spans="1:11" ht="18" customHeight="1" x14ac:dyDescent="0.4">
      <c r="B52" s="203">
        <v>8400</v>
      </c>
      <c r="C52" s="226" t="str">
        <f>_xlfn.XLOOKUP(B52,'H 7 aanwijzingen'!$A$19:$A$71,'H 7 aanwijzingen'!$B$19:$B$71,"",1)</f>
        <v>Omzet hoog tarief omzetbelasting</v>
      </c>
      <c r="D52" s="227"/>
      <c r="E52" s="228"/>
      <c r="F52" s="204"/>
      <c r="G52" s="237" t="s">
        <v>164</v>
      </c>
      <c r="H52" s="237"/>
      <c r="I52" s="237"/>
      <c r="J52" s="136"/>
      <c r="K52" s="137">
        <v>4000</v>
      </c>
    </row>
    <row r="53" spans="1:11" ht="18" customHeight="1" x14ac:dyDescent="0.4">
      <c r="B53" s="203">
        <v>1100</v>
      </c>
      <c r="C53" s="226" t="str">
        <f>_xlfn.XLOOKUP(B53,'H 7 aanwijzingen'!$A$19:$A$71,'H 7 aanwijzingen'!$B$19:$B$71,"",1)</f>
        <v>Debiteuren</v>
      </c>
      <c r="D53" s="227"/>
      <c r="E53" s="228"/>
      <c r="F53" s="204">
        <v>11020</v>
      </c>
      <c r="G53" s="237" t="s">
        <v>165</v>
      </c>
      <c r="H53" s="237"/>
      <c r="I53" s="237"/>
      <c r="J53" s="136">
        <v>4000</v>
      </c>
      <c r="K53" s="137"/>
    </row>
    <row r="54" spans="1:11" ht="18" customHeight="1" x14ac:dyDescent="0.4">
      <c r="B54" s="203"/>
      <c r="C54" s="226" t="str">
        <f>_xlfn.XLOOKUP(B54,'H 7 aanwijzingen'!$A$19:$A$71,'H 7 aanwijzingen'!$B$19:$B$71,"",1)</f>
        <v/>
      </c>
      <c r="D54" s="227"/>
      <c r="E54" s="228"/>
      <c r="F54" s="204"/>
      <c r="G54" s="239"/>
      <c r="H54" s="239"/>
      <c r="I54" s="239"/>
      <c r="J54" s="201"/>
      <c r="K54" s="202"/>
    </row>
    <row r="55" spans="1:11" x14ac:dyDescent="0.4">
      <c r="B55" s="123"/>
      <c r="C55" s="121"/>
      <c r="D55" s="121"/>
      <c r="E55" s="121"/>
      <c r="F55" s="45"/>
      <c r="G55" s="124"/>
      <c r="H55" s="124"/>
      <c r="I55" s="124"/>
      <c r="J55" s="29"/>
      <c r="K55" s="30"/>
    </row>
    <row r="56" spans="1:11" x14ac:dyDescent="0.4">
      <c r="A56" s="38" t="s">
        <v>26</v>
      </c>
      <c r="B56" s="44" t="s">
        <v>211</v>
      </c>
    </row>
    <row r="57" spans="1:11" ht="10.15" customHeight="1" x14ac:dyDescent="0.4">
      <c r="A57" s="4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s="2" customFormat="1" ht="18" customHeight="1" x14ac:dyDescent="0.45">
      <c r="A58" s="4"/>
      <c r="B58" s="6" t="s">
        <v>96</v>
      </c>
      <c r="C58" s="3"/>
      <c r="D58" s="3"/>
      <c r="E58" s="3"/>
      <c r="F58" s="3"/>
      <c r="G58" s="3"/>
      <c r="H58" s="3"/>
      <c r="I58" s="3"/>
      <c r="J58" s="3"/>
      <c r="K58" s="3"/>
    </row>
    <row r="59" spans="1:11" ht="10.15" customHeight="1" x14ac:dyDescent="0.4">
      <c r="A59" s="4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s="2" customFormat="1" ht="18" customHeight="1" x14ac:dyDescent="0.4">
      <c r="A60" s="4"/>
      <c r="B60" s="7" t="s">
        <v>0</v>
      </c>
      <c r="C60" s="8">
        <v>90</v>
      </c>
      <c r="D60" s="3"/>
      <c r="E60" s="7" t="s">
        <v>9</v>
      </c>
      <c r="F60" s="9" t="s">
        <v>207</v>
      </c>
      <c r="G60" s="65"/>
      <c r="H60" s="272" t="s">
        <v>10</v>
      </c>
      <c r="I60" s="273"/>
      <c r="J60" s="10" t="s">
        <v>208</v>
      </c>
      <c r="K60" s="3"/>
    </row>
    <row r="61" spans="1:11" ht="10.15" customHeight="1" x14ac:dyDescent="0.4">
      <c r="A61" s="4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4">
      <c r="A62" s="4"/>
      <c r="B62" s="67" t="s">
        <v>14</v>
      </c>
      <c r="C62" s="65"/>
      <c r="D62" s="65"/>
      <c r="E62" s="65"/>
      <c r="F62" s="65"/>
      <c r="G62" s="65"/>
      <c r="H62" s="65"/>
      <c r="I62" s="65"/>
      <c r="J62" s="65"/>
      <c r="K62" s="65"/>
    </row>
    <row r="63" spans="1:11" ht="10.15" customHeight="1" x14ac:dyDescent="0.4">
      <c r="A63" s="4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ht="30" x14ac:dyDescent="0.4">
      <c r="A64" s="4"/>
      <c r="B64" s="13" t="s">
        <v>17</v>
      </c>
      <c r="C64" s="53" t="s">
        <v>24</v>
      </c>
      <c r="D64" s="53" t="s">
        <v>33</v>
      </c>
      <c r="E64" s="274" t="s">
        <v>7</v>
      </c>
      <c r="F64" s="275"/>
      <c r="G64" s="275"/>
      <c r="H64" s="276"/>
      <c r="I64" s="12" t="s">
        <v>19</v>
      </c>
      <c r="J64" s="17" t="s">
        <v>20</v>
      </c>
      <c r="K64" s="65"/>
    </row>
    <row r="65" spans="1:11" s="2" customFormat="1" ht="18" customHeight="1" x14ac:dyDescent="0.45">
      <c r="A65" s="4"/>
      <c r="B65" s="149">
        <v>45297</v>
      </c>
      <c r="C65" s="131">
        <v>7000</v>
      </c>
      <c r="D65" s="150"/>
      <c r="E65" s="278" t="s">
        <v>162</v>
      </c>
      <c r="F65" s="278"/>
      <c r="G65" s="278"/>
      <c r="H65" s="278"/>
      <c r="I65" s="151">
        <v>2000</v>
      </c>
      <c r="J65" s="135"/>
      <c r="K65" s="3"/>
    </row>
    <row r="66" spans="1:11" s="2" customFormat="1" ht="18" customHeight="1" x14ac:dyDescent="0.45">
      <c r="A66" s="4"/>
      <c r="B66" s="152">
        <v>45297</v>
      </c>
      <c r="C66" s="131">
        <v>3000</v>
      </c>
      <c r="D66" s="150">
        <v>30001</v>
      </c>
      <c r="E66" s="232" t="s">
        <v>166</v>
      </c>
      <c r="F66" s="233"/>
      <c r="G66" s="233"/>
      <c r="H66" s="234"/>
      <c r="I66" s="151"/>
      <c r="J66" s="135">
        <v>2000</v>
      </c>
      <c r="K66" s="3"/>
    </row>
    <row r="67" spans="1:11" s="2" customFormat="1" ht="18" customHeight="1" x14ac:dyDescent="0.45">
      <c r="A67" s="4"/>
      <c r="B67" s="36"/>
      <c r="C67" s="51"/>
      <c r="D67" s="58"/>
      <c r="E67" s="295"/>
      <c r="F67" s="296"/>
      <c r="G67" s="296"/>
      <c r="H67" s="297"/>
      <c r="I67" s="37"/>
      <c r="J67" s="22"/>
      <c r="K67" s="3"/>
    </row>
    <row r="68" spans="1:11" ht="10.15" customHeight="1" x14ac:dyDescent="0.4">
      <c r="A68" s="4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x14ac:dyDescent="0.4">
      <c r="B69" s="2"/>
    </row>
    <row r="70" spans="1:11" x14ac:dyDescent="0.4">
      <c r="A70" s="38" t="s">
        <v>27</v>
      </c>
      <c r="B70" s="44" t="s">
        <v>212</v>
      </c>
    </row>
    <row r="71" spans="1:11" ht="18" customHeight="1" x14ac:dyDescent="0.4">
      <c r="B71" s="240" t="s">
        <v>36</v>
      </c>
      <c r="C71" s="241"/>
      <c r="D71" s="241"/>
      <c r="E71" s="241"/>
      <c r="F71" s="241"/>
      <c r="G71" s="241"/>
      <c r="H71" s="241"/>
      <c r="I71" s="241"/>
      <c r="J71" s="241"/>
      <c r="K71" s="21" t="s">
        <v>37</v>
      </c>
    </row>
    <row r="72" spans="1:11" ht="18" customHeight="1" x14ac:dyDescent="0.4">
      <c r="B72" s="242" t="s">
        <v>39</v>
      </c>
      <c r="C72" s="243"/>
      <c r="D72" s="243"/>
      <c r="E72" s="244"/>
      <c r="F72" s="245" t="s">
        <v>32</v>
      </c>
      <c r="G72" s="247" t="s">
        <v>7</v>
      </c>
      <c r="H72" s="248"/>
      <c r="I72" s="249"/>
      <c r="J72" s="253" t="s">
        <v>19</v>
      </c>
      <c r="K72" s="255" t="s">
        <v>20</v>
      </c>
    </row>
    <row r="73" spans="1:11" ht="18" customHeight="1" x14ac:dyDescent="0.4">
      <c r="B73" s="198" t="s">
        <v>111</v>
      </c>
      <c r="C73" s="199" t="s">
        <v>112</v>
      </c>
      <c r="D73" s="199"/>
      <c r="E73" s="200"/>
      <c r="F73" s="246"/>
      <c r="G73" s="250"/>
      <c r="H73" s="251"/>
      <c r="I73" s="252"/>
      <c r="J73" s="254"/>
      <c r="K73" s="256"/>
    </row>
    <row r="74" spans="1:11" ht="18" customHeight="1" x14ac:dyDescent="0.4">
      <c r="B74" s="203">
        <v>7000</v>
      </c>
      <c r="C74" s="226" t="str">
        <f>_xlfn.XLOOKUP(B74,'H 7 aanwijzingen'!$A$19:$A$71,'H 7 aanwijzingen'!$B$19:$B$71,"",1)</f>
        <v>Inkoopwaarde van de omzet</v>
      </c>
      <c r="D74" s="227"/>
      <c r="E74" s="228"/>
      <c r="F74" s="205"/>
      <c r="G74" s="232" t="s">
        <v>162</v>
      </c>
      <c r="H74" s="233"/>
      <c r="I74" s="233"/>
      <c r="J74" s="167">
        <v>2000</v>
      </c>
      <c r="K74" s="206"/>
    </row>
    <row r="75" spans="1:11" ht="18" customHeight="1" x14ac:dyDescent="0.4">
      <c r="B75" s="203">
        <v>3000</v>
      </c>
      <c r="C75" s="226" t="str">
        <f>_xlfn.XLOOKUP(B75,'H 7 aanwijzingen'!$A$19:$A$71,'H 7 aanwijzingen'!$B$19:$B$71,"",1)</f>
        <v>Voorraad goederen</v>
      </c>
      <c r="D75" s="227"/>
      <c r="E75" s="228"/>
      <c r="F75" s="205">
        <v>30001</v>
      </c>
      <c r="G75" s="162" t="s">
        <v>166</v>
      </c>
      <c r="H75" s="164"/>
      <c r="I75" s="164"/>
      <c r="J75" s="167"/>
      <c r="K75" s="206">
        <v>2000</v>
      </c>
    </row>
    <row r="76" spans="1:11" ht="18" customHeight="1" x14ac:dyDescent="0.4">
      <c r="B76" s="203"/>
      <c r="C76" s="226" t="str">
        <f>_xlfn.XLOOKUP(B76,'H 7 aanwijzingen'!$A$19:$A$71,'H 7 aanwijzingen'!$B$19:$B$71,"",1)</f>
        <v/>
      </c>
      <c r="D76" s="227"/>
      <c r="E76" s="228"/>
      <c r="F76" s="204"/>
      <c r="G76" s="239"/>
      <c r="H76" s="239"/>
      <c r="I76" s="239"/>
      <c r="J76" s="201"/>
      <c r="K76" s="202"/>
    </row>
    <row r="77" spans="1:11" x14ac:dyDescent="0.4">
      <c r="D77" s="78"/>
      <c r="G77" s="79"/>
      <c r="H77" s="79"/>
      <c r="I77" s="80"/>
    </row>
    <row r="78" spans="1:11" x14ac:dyDescent="0.4">
      <c r="D78" s="78"/>
      <c r="G78" s="79"/>
      <c r="H78" s="79"/>
      <c r="I78" s="80"/>
    </row>
    <row r="79" spans="1:11" x14ac:dyDescent="0.4">
      <c r="B79" s="1" t="s">
        <v>131</v>
      </c>
    </row>
    <row r="80" spans="1:11" x14ac:dyDescent="0.4">
      <c r="A80" s="38" t="s">
        <v>23</v>
      </c>
      <c r="B80" s="2" t="s">
        <v>213</v>
      </c>
    </row>
    <row r="81" spans="1:13" s="38" customFormat="1" ht="10.1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s="38" customFormat="1" x14ac:dyDescent="0.45">
      <c r="A82" s="4"/>
      <c r="B82" s="81" t="s">
        <v>132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s="38" customFormat="1" ht="10.1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s="38" customFormat="1" x14ac:dyDescent="0.45">
      <c r="A84" s="4"/>
      <c r="B84" s="52" t="s">
        <v>0</v>
      </c>
      <c r="C84" s="8">
        <v>10</v>
      </c>
      <c r="D84" s="4"/>
      <c r="E84" s="52" t="s">
        <v>9</v>
      </c>
      <c r="F84" s="9" t="s">
        <v>207</v>
      </c>
      <c r="G84" s="4"/>
      <c r="H84" s="257" t="s">
        <v>10</v>
      </c>
      <c r="I84" s="257"/>
      <c r="J84" s="10" t="s">
        <v>208</v>
      </c>
      <c r="K84" s="4"/>
      <c r="L84" s="4"/>
      <c r="M84" s="4"/>
    </row>
    <row r="85" spans="1:13" s="38" customFormat="1" x14ac:dyDescent="0.45">
      <c r="A85" s="4"/>
      <c r="B85" s="52" t="s">
        <v>15</v>
      </c>
      <c r="C85" s="82">
        <v>1000</v>
      </c>
      <c r="D85" s="4"/>
      <c r="E85" s="52" t="s">
        <v>16</v>
      </c>
      <c r="F85" s="159">
        <v>19600</v>
      </c>
      <c r="G85" s="4"/>
      <c r="H85" s="4"/>
      <c r="I85" s="4"/>
      <c r="J85" s="4"/>
      <c r="K85" s="4"/>
      <c r="L85" s="4"/>
      <c r="M85" s="4"/>
    </row>
    <row r="86" spans="1:13" s="38" customFormat="1" ht="10.1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s="38" customFormat="1" x14ac:dyDescent="0.45">
      <c r="A87" s="4"/>
      <c r="B87" s="83" t="s">
        <v>14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s="38" customFormat="1" ht="10.1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s="38" customFormat="1" ht="30" x14ac:dyDescent="0.45">
      <c r="A89" s="4"/>
      <c r="B89" s="12" t="s">
        <v>17</v>
      </c>
      <c r="C89" s="13" t="s">
        <v>2</v>
      </c>
      <c r="D89" s="53" t="s">
        <v>33</v>
      </c>
      <c r="E89" s="258" t="s">
        <v>7</v>
      </c>
      <c r="F89" s="258"/>
      <c r="G89" s="16" t="s">
        <v>3</v>
      </c>
      <c r="H89" s="12" t="s">
        <v>28</v>
      </c>
      <c r="I89" s="12" t="s">
        <v>113</v>
      </c>
      <c r="J89" s="12" t="s">
        <v>11</v>
      </c>
      <c r="K89" s="12" t="s">
        <v>4</v>
      </c>
      <c r="L89" s="17" t="s">
        <v>18</v>
      </c>
      <c r="M89" s="4"/>
    </row>
    <row r="90" spans="1:13" s="38" customFormat="1" ht="18" customHeight="1" x14ac:dyDescent="0.45">
      <c r="A90" s="4"/>
      <c r="B90" s="155">
        <v>45305</v>
      </c>
      <c r="C90" s="125">
        <v>8400</v>
      </c>
      <c r="D90" s="138"/>
      <c r="E90" s="269" t="s">
        <v>167</v>
      </c>
      <c r="F90" s="269"/>
      <c r="G90" s="126"/>
      <c r="H90" s="156"/>
      <c r="I90" s="157"/>
      <c r="J90" s="158">
        <v>18600</v>
      </c>
      <c r="K90" s="35"/>
      <c r="L90" s="27"/>
      <c r="M90" s="4"/>
    </row>
    <row r="91" spans="1:13" s="38" customFormat="1" ht="18" customHeight="1" x14ac:dyDescent="0.45">
      <c r="A91" s="4"/>
      <c r="B91" s="31"/>
      <c r="C91" s="39"/>
      <c r="D91" s="27"/>
      <c r="E91" s="270"/>
      <c r="F91" s="270"/>
      <c r="G91" s="32"/>
      <c r="H91" s="33"/>
      <c r="I91" s="34"/>
      <c r="J91" s="26"/>
      <c r="K91" s="35"/>
      <c r="L91" s="27"/>
      <c r="M91" s="4"/>
    </row>
    <row r="92" spans="1:13" s="38" customFormat="1" ht="10.1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4" spans="1:13" x14ac:dyDescent="0.4">
      <c r="A94" s="38" t="s">
        <v>29</v>
      </c>
      <c r="B94" s="44" t="s">
        <v>214</v>
      </c>
    </row>
    <row r="95" spans="1:13" ht="18" customHeight="1" x14ac:dyDescent="0.4">
      <c r="B95" s="240" t="s">
        <v>36</v>
      </c>
      <c r="C95" s="241"/>
      <c r="D95" s="241"/>
      <c r="E95" s="241"/>
      <c r="F95" s="241"/>
      <c r="G95" s="241"/>
      <c r="H95" s="241"/>
      <c r="I95" s="241"/>
      <c r="J95" s="241"/>
      <c r="K95" s="21" t="s">
        <v>37</v>
      </c>
    </row>
    <row r="96" spans="1:13" ht="18" customHeight="1" x14ac:dyDescent="0.4">
      <c r="B96" s="242" t="s">
        <v>39</v>
      </c>
      <c r="C96" s="243"/>
      <c r="D96" s="243"/>
      <c r="E96" s="244"/>
      <c r="F96" s="245" t="s">
        <v>32</v>
      </c>
      <c r="G96" s="247" t="s">
        <v>7</v>
      </c>
      <c r="H96" s="248"/>
      <c r="I96" s="249"/>
      <c r="J96" s="253" t="s">
        <v>19</v>
      </c>
      <c r="K96" s="255" t="s">
        <v>20</v>
      </c>
    </row>
    <row r="97" spans="1:11" ht="18" customHeight="1" x14ac:dyDescent="0.4">
      <c r="B97" s="198" t="s">
        <v>111</v>
      </c>
      <c r="C97" s="199" t="s">
        <v>112</v>
      </c>
      <c r="D97" s="199"/>
      <c r="E97" s="200"/>
      <c r="F97" s="246"/>
      <c r="G97" s="250"/>
      <c r="H97" s="251"/>
      <c r="I97" s="252"/>
      <c r="J97" s="254"/>
      <c r="K97" s="256"/>
    </row>
    <row r="98" spans="1:11" ht="18" customHeight="1" x14ac:dyDescent="0.4">
      <c r="B98" s="203">
        <v>8400</v>
      </c>
      <c r="C98" s="226" t="str">
        <f>_xlfn.XLOOKUP(B98,'H 7 aanwijzingen'!$A$19:$A$71,'H 7 aanwijzingen'!$B$19:$B$71,"",1)</f>
        <v>Omzet hoog tarief omzetbelasting</v>
      </c>
      <c r="D98" s="227"/>
      <c r="E98" s="228"/>
      <c r="F98" s="204"/>
      <c r="G98" s="237" t="str">
        <f>E90</f>
        <v>Cont. verkopen week 1 en 2</v>
      </c>
      <c r="H98" s="237"/>
      <c r="I98" s="237"/>
      <c r="J98" s="207"/>
      <c r="K98" s="208">
        <f>J90</f>
        <v>18600</v>
      </c>
    </row>
    <row r="99" spans="1:11" ht="18" customHeight="1" x14ac:dyDescent="0.4">
      <c r="B99" s="203">
        <v>1000</v>
      </c>
      <c r="C99" s="226" t="str">
        <f>_xlfn.XLOOKUP(B99,'H 7 aanwijzingen'!$A$19:$A$71,'H 7 aanwijzingen'!$B$19:$B$71,"",1)</f>
        <v>Kas</v>
      </c>
      <c r="D99" s="227"/>
      <c r="E99" s="228"/>
      <c r="F99" s="204"/>
      <c r="G99" s="237" t="str">
        <f>G98</f>
        <v>Cont. verkopen week 1 en 2</v>
      </c>
      <c r="H99" s="237"/>
      <c r="I99" s="237"/>
      <c r="J99" s="209">
        <f>K98</f>
        <v>18600</v>
      </c>
      <c r="K99" s="210"/>
    </row>
    <row r="100" spans="1:11" ht="18" customHeight="1" x14ac:dyDescent="0.4">
      <c r="B100" s="203"/>
      <c r="C100" s="226" t="str">
        <f>_xlfn.XLOOKUP(B100,'H 7 aanwijzingen'!$A$19:$A$71,'H 7 aanwijzingen'!$B$19:$B$71,"",1)</f>
        <v/>
      </c>
      <c r="D100" s="227"/>
      <c r="E100" s="228"/>
      <c r="F100" s="204"/>
      <c r="G100" s="239"/>
      <c r="H100" s="239"/>
      <c r="I100" s="239"/>
      <c r="J100" s="201"/>
      <c r="K100" s="202"/>
    </row>
    <row r="101" spans="1:11" x14ac:dyDescent="0.4">
      <c r="B101" s="123"/>
      <c r="C101" s="121"/>
      <c r="D101" s="121"/>
      <c r="E101" s="121"/>
      <c r="F101" s="45"/>
      <c r="G101" s="124"/>
      <c r="H101" s="124"/>
      <c r="I101" s="124"/>
      <c r="J101" s="29"/>
      <c r="K101" s="30"/>
    </row>
    <row r="102" spans="1:11" x14ac:dyDescent="0.4">
      <c r="A102" s="38" t="s">
        <v>26</v>
      </c>
      <c r="B102" s="44" t="s">
        <v>215</v>
      </c>
    </row>
    <row r="103" spans="1:11" s="38" customFormat="1" ht="10.1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s="38" customFormat="1" x14ac:dyDescent="0.45">
      <c r="A104" s="4"/>
      <c r="B104" s="81" t="s">
        <v>96</v>
      </c>
      <c r="C104" s="4"/>
      <c r="D104" s="4"/>
      <c r="E104" s="4"/>
      <c r="F104" s="4"/>
      <c r="G104" s="4"/>
      <c r="H104" s="4"/>
      <c r="I104" s="4"/>
      <c r="J104" s="4"/>
      <c r="K104" s="4"/>
    </row>
    <row r="105" spans="1:11" s="38" customFormat="1" ht="10.1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s="38" customFormat="1" x14ac:dyDescent="0.45">
      <c r="A106" s="4"/>
      <c r="B106" s="52" t="s">
        <v>0</v>
      </c>
      <c r="C106" s="8">
        <v>90</v>
      </c>
      <c r="D106" s="4"/>
      <c r="E106" s="54" t="s">
        <v>9</v>
      </c>
      <c r="F106" s="9" t="s">
        <v>207</v>
      </c>
      <c r="G106" s="4"/>
      <c r="H106" s="272" t="s">
        <v>10</v>
      </c>
      <c r="I106" s="273"/>
      <c r="J106" s="10" t="s">
        <v>216</v>
      </c>
      <c r="K106" s="4"/>
    </row>
    <row r="107" spans="1:11" s="38" customFormat="1" ht="10.1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s="38" customFormat="1" x14ac:dyDescent="0.45">
      <c r="A108" s="4"/>
      <c r="B108" s="4" t="s">
        <v>14</v>
      </c>
      <c r="C108" s="4"/>
      <c r="D108" s="4"/>
      <c r="E108" s="4"/>
      <c r="F108" s="4"/>
      <c r="G108" s="4"/>
      <c r="H108" s="4"/>
      <c r="I108" s="4"/>
      <c r="J108" s="4"/>
      <c r="K108" s="4"/>
    </row>
    <row r="109" spans="1:11" s="38" customFormat="1" ht="10.1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s="38" customFormat="1" ht="30" x14ac:dyDescent="0.45">
      <c r="A110" s="4"/>
      <c r="B110" s="13" t="s">
        <v>17</v>
      </c>
      <c r="C110" s="53" t="s">
        <v>24</v>
      </c>
      <c r="D110" s="53" t="s">
        <v>33</v>
      </c>
      <c r="E110" s="274" t="s">
        <v>7</v>
      </c>
      <c r="F110" s="275"/>
      <c r="G110" s="275"/>
      <c r="H110" s="276"/>
      <c r="I110" s="12" t="s">
        <v>19</v>
      </c>
      <c r="J110" s="17" t="s">
        <v>20</v>
      </c>
      <c r="K110" s="4"/>
    </row>
    <row r="111" spans="1:11" s="38" customFormat="1" ht="18" customHeight="1" x14ac:dyDescent="0.45">
      <c r="A111" s="4"/>
      <c r="B111" s="152">
        <v>45305</v>
      </c>
      <c r="C111" s="131">
        <v>7000</v>
      </c>
      <c r="D111" s="150"/>
      <c r="E111" s="278" t="str">
        <f>G99</f>
        <v>Cont. verkopen week 1 en 2</v>
      </c>
      <c r="F111" s="278"/>
      <c r="G111" s="278"/>
      <c r="H111" s="278"/>
      <c r="I111" s="160">
        <v>9300</v>
      </c>
      <c r="J111" s="161"/>
      <c r="K111" s="4"/>
    </row>
    <row r="112" spans="1:11" s="38" customFormat="1" ht="18" customHeight="1" x14ac:dyDescent="0.45">
      <c r="A112" s="4"/>
      <c r="B112" s="152">
        <f>B111</f>
        <v>45305</v>
      </c>
      <c r="C112" s="131">
        <v>3000</v>
      </c>
      <c r="D112" s="150">
        <v>30001</v>
      </c>
      <c r="E112" s="162" t="str">
        <f>E111</f>
        <v>Cont. verkopen week 1 en 2</v>
      </c>
      <c r="F112" s="163"/>
      <c r="G112" s="164">
        <v>14</v>
      </c>
      <c r="H112" s="165"/>
      <c r="I112" s="160"/>
      <c r="J112" s="161">
        <v>2800</v>
      </c>
      <c r="K112" s="4"/>
    </row>
    <row r="113" spans="1:11" s="38" customFormat="1" ht="18" customHeight="1" x14ac:dyDescent="0.45">
      <c r="A113" s="4"/>
      <c r="B113" s="152">
        <f t="shared" ref="B113:B114" si="0">B112</f>
        <v>45305</v>
      </c>
      <c r="C113" s="131">
        <f>C112</f>
        <v>3000</v>
      </c>
      <c r="D113" s="150">
        <v>30002</v>
      </c>
      <c r="E113" s="162" t="str">
        <f>E112</f>
        <v>Cont. verkopen week 1 en 2</v>
      </c>
      <c r="F113" s="163"/>
      <c r="G113" s="164">
        <v>12</v>
      </c>
      <c r="H113" s="165"/>
      <c r="I113" s="160"/>
      <c r="J113" s="161">
        <v>3000</v>
      </c>
      <c r="K113" s="4"/>
    </row>
    <row r="114" spans="1:11" s="38" customFormat="1" ht="18" customHeight="1" x14ac:dyDescent="0.45">
      <c r="A114" s="4"/>
      <c r="B114" s="152">
        <f t="shared" si="0"/>
        <v>45305</v>
      </c>
      <c r="C114" s="131">
        <f>C113</f>
        <v>3000</v>
      </c>
      <c r="D114" s="150">
        <v>30004</v>
      </c>
      <c r="E114" s="153" t="str">
        <f>E113</f>
        <v>Cont. verkopen week 1 en 2</v>
      </c>
      <c r="F114" s="154"/>
      <c r="G114" s="164">
        <v>10</v>
      </c>
      <c r="H114" s="166"/>
      <c r="I114" s="160"/>
      <c r="J114" s="161">
        <v>3500</v>
      </c>
      <c r="K114" s="4"/>
    </row>
    <row r="115" spans="1:11" s="38" customFormat="1" ht="18" customHeight="1" x14ac:dyDescent="0.45">
      <c r="A115" s="4"/>
      <c r="B115" s="36"/>
      <c r="C115" s="51"/>
      <c r="D115" s="58"/>
      <c r="E115" s="55"/>
      <c r="F115" s="59"/>
      <c r="G115" s="56"/>
      <c r="H115" s="60"/>
      <c r="I115" s="85"/>
      <c r="J115" s="86"/>
      <c r="K115" s="4"/>
    </row>
    <row r="116" spans="1:11" s="38" customFormat="1" ht="18" customHeight="1" x14ac:dyDescent="0.45">
      <c r="A116" s="4"/>
      <c r="B116" s="36"/>
      <c r="C116" s="51"/>
      <c r="D116" s="58"/>
      <c r="E116" s="76"/>
      <c r="F116" s="77"/>
      <c r="G116" s="56"/>
      <c r="H116" s="87"/>
      <c r="I116" s="85"/>
      <c r="J116" s="86"/>
      <c r="K116" s="4"/>
    </row>
    <row r="117" spans="1:11" s="38" customFormat="1" ht="10.1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s="38" customFormat="1" ht="18" customHeight="1" x14ac:dyDescent="0.45"/>
    <row r="119" spans="1:11" x14ac:dyDescent="0.4">
      <c r="A119" s="38" t="s">
        <v>27</v>
      </c>
      <c r="B119" s="44" t="s">
        <v>217</v>
      </c>
    </row>
    <row r="120" spans="1:11" x14ac:dyDescent="0.4">
      <c r="B120" s="240" t="s">
        <v>36</v>
      </c>
      <c r="C120" s="241"/>
      <c r="D120" s="241"/>
      <c r="E120" s="241"/>
      <c r="F120" s="241"/>
      <c r="G120" s="241"/>
      <c r="H120" s="241"/>
      <c r="I120" s="241"/>
      <c r="J120" s="241"/>
      <c r="K120" s="21" t="s">
        <v>37</v>
      </c>
    </row>
    <row r="121" spans="1:11" x14ac:dyDescent="0.4">
      <c r="B121" s="242" t="s">
        <v>39</v>
      </c>
      <c r="C121" s="243"/>
      <c r="D121" s="243"/>
      <c r="E121" s="244"/>
      <c r="F121" s="245" t="s">
        <v>32</v>
      </c>
      <c r="G121" s="247" t="s">
        <v>7</v>
      </c>
      <c r="H121" s="248"/>
      <c r="I121" s="249"/>
      <c r="J121" s="253" t="s">
        <v>19</v>
      </c>
      <c r="K121" s="255" t="s">
        <v>20</v>
      </c>
    </row>
    <row r="122" spans="1:11" ht="18" customHeight="1" x14ac:dyDescent="0.4">
      <c r="B122" s="198" t="s">
        <v>111</v>
      </c>
      <c r="C122" s="199" t="s">
        <v>112</v>
      </c>
      <c r="D122" s="199"/>
      <c r="E122" s="200"/>
      <c r="F122" s="246"/>
      <c r="G122" s="250"/>
      <c r="H122" s="251"/>
      <c r="I122" s="252"/>
      <c r="J122" s="254"/>
      <c r="K122" s="256"/>
    </row>
    <row r="123" spans="1:11" ht="18" customHeight="1" x14ac:dyDescent="0.4">
      <c r="B123" s="203">
        <v>7000</v>
      </c>
      <c r="C123" s="226" t="str">
        <f>_xlfn.XLOOKUP(B123,'H 7 aanwijzingen'!$A$19:$A$71,'H 7 aanwijzingen'!$B$19:$B$71,"",1)</f>
        <v>Inkoopwaarde van de omzet</v>
      </c>
      <c r="D123" s="227"/>
      <c r="E123" s="228"/>
      <c r="F123" s="205"/>
      <c r="G123" s="237" t="str">
        <f>E114</f>
        <v>Cont. verkopen week 1 en 2</v>
      </c>
      <c r="H123" s="237"/>
      <c r="I123" s="235"/>
      <c r="J123" s="167">
        <v>9300</v>
      </c>
      <c r="K123" s="161"/>
    </row>
    <row r="124" spans="1:11" ht="18" customHeight="1" x14ac:dyDescent="0.4">
      <c r="B124" s="203">
        <v>3000</v>
      </c>
      <c r="C124" s="226" t="str">
        <f>_xlfn.XLOOKUP(B124,'H 7 aanwijzingen'!$A$19:$A$71,'H 7 aanwijzingen'!$B$19:$B$71,"",1)</f>
        <v>Voorraad goederen</v>
      </c>
      <c r="D124" s="227"/>
      <c r="E124" s="228"/>
      <c r="F124" s="162">
        <v>30001</v>
      </c>
      <c r="G124" s="232" t="s">
        <v>168</v>
      </c>
      <c r="H124" s="233"/>
      <c r="I124" s="233"/>
      <c r="J124" s="167"/>
      <c r="K124" s="161">
        <v>2800</v>
      </c>
    </row>
    <row r="125" spans="1:11" ht="18" customHeight="1" x14ac:dyDescent="0.4">
      <c r="B125" s="203">
        <v>3000</v>
      </c>
      <c r="C125" s="226" t="str">
        <f>_xlfn.XLOOKUP(B125,'H 7 aanwijzingen'!$A$19:$A$71,'H 7 aanwijzingen'!$B$19:$B$71,"",1)</f>
        <v>Voorraad goederen</v>
      </c>
      <c r="D125" s="227"/>
      <c r="E125" s="228"/>
      <c r="F125" s="162">
        <v>30002</v>
      </c>
      <c r="G125" s="232" t="s">
        <v>169</v>
      </c>
      <c r="H125" s="233"/>
      <c r="I125" s="233"/>
      <c r="J125" s="167"/>
      <c r="K125" s="161">
        <v>3000</v>
      </c>
    </row>
    <row r="126" spans="1:11" ht="18" customHeight="1" x14ac:dyDescent="0.4">
      <c r="B126" s="203">
        <v>3000</v>
      </c>
      <c r="C126" s="226" t="str">
        <f>_xlfn.XLOOKUP(B126,'H 7 aanwijzingen'!$A$19:$A$71,'H 7 aanwijzingen'!$B$19:$B$71,"",1)</f>
        <v>Voorraad goederen</v>
      </c>
      <c r="D126" s="227"/>
      <c r="E126" s="228"/>
      <c r="F126" s="162">
        <v>30004</v>
      </c>
      <c r="G126" s="232" t="s">
        <v>170</v>
      </c>
      <c r="H126" s="233"/>
      <c r="I126" s="233"/>
      <c r="J126" s="167"/>
      <c r="K126" s="161">
        <v>3500</v>
      </c>
    </row>
    <row r="127" spans="1:11" ht="18" customHeight="1" x14ac:dyDescent="0.4">
      <c r="B127" s="203"/>
      <c r="C127" s="226" t="str">
        <f>_xlfn.XLOOKUP(B127,'H 7 aanwijzingen'!$A$19:$A$71,'H 7 aanwijzingen'!$B$19:$B$71,"",1)</f>
        <v/>
      </c>
      <c r="D127" s="227"/>
      <c r="E127" s="228"/>
      <c r="F127" s="204"/>
      <c r="G127" s="229"/>
      <c r="H127" s="230"/>
      <c r="I127" s="231"/>
      <c r="J127" s="201"/>
      <c r="K127" s="202"/>
    </row>
    <row r="128" spans="1:11" ht="18" customHeight="1" x14ac:dyDescent="0.4">
      <c r="B128" s="203"/>
      <c r="C128" s="226" t="str">
        <f>_xlfn.XLOOKUP(B128,'H 7 aanwijzingen'!$A$19:$A$71,'H 7 aanwijzingen'!$B$19:$B$71,"",1)</f>
        <v/>
      </c>
      <c r="D128" s="227"/>
      <c r="E128" s="228"/>
      <c r="F128" s="204"/>
      <c r="G128" s="229"/>
      <c r="H128" s="230"/>
      <c r="I128" s="231"/>
      <c r="J128" s="201"/>
      <c r="K128" s="202"/>
    </row>
    <row r="129" spans="1:13" ht="18" customHeight="1" x14ac:dyDescent="0.4">
      <c r="B129" s="203"/>
      <c r="C129" s="226" t="str">
        <f>_xlfn.XLOOKUP(B129,'H 7 aanwijzingen'!$A$19:$A$71,'H 7 aanwijzingen'!$B$19:$B$71,"",1)</f>
        <v/>
      </c>
      <c r="D129" s="227"/>
      <c r="E129" s="228"/>
      <c r="F129" s="204"/>
      <c r="G129" s="239"/>
      <c r="H129" s="239"/>
      <c r="I129" s="239"/>
      <c r="J129" s="201"/>
      <c r="K129" s="202"/>
    </row>
    <row r="130" spans="1:13" x14ac:dyDescent="0.4">
      <c r="D130" s="78"/>
      <c r="G130" s="84"/>
      <c r="H130" s="84"/>
      <c r="I130" s="84"/>
      <c r="J130" s="80"/>
    </row>
    <row r="131" spans="1:13" ht="13.9" customHeight="1" x14ac:dyDescent="0.4"/>
    <row r="132" spans="1:13" x14ac:dyDescent="0.4">
      <c r="B132" s="1" t="s">
        <v>133</v>
      </c>
    </row>
    <row r="133" spans="1:13" x14ac:dyDescent="0.4">
      <c r="A133" s="38" t="s">
        <v>23</v>
      </c>
      <c r="B133" s="44" t="s">
        <v>218</v>
      </c>
    </row>
    <row r="134" spans="1:13" ht="10.15" customHeight="1" x14ac:dyDescent="0.4">
      <c r="A134" s="4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1:13" s="2" customFormat="1" ht="18" customHeight="1" x14ac:dyDescent="0.45">
      <c r="A135" s="4"/>
      <c r="B135" s="6" t="s">
        <v>132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0.15" customHeight="1" x14ac:dyDescent="0.4">
      <c r="A136" s="4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1:13" s="2" customFormat="1" ht="18" customHeight="1" x14ac:dyDescent="0.45">
      <c r="A137" s="4"/>
      <c r="B137" s="7" t="s">
        <v>0</v>
      </c>
      <c r="C137" s="14">
        <v>10</v>
      </c>
      <c r="D137" s="3"/>
      <c r="E137" s="7" t="s">
        <v>9</v>
      </c>
      <c r="F137" s="9" t="s">
        <v>207</v>
      </c>
      <c r="G137" s="3"/>
      <c r="H137" s="272" t="s">
        <v>10</v>
      </c>
      <c r="I137" s="272"/>
      <c r="J137" s="10" t="s">
        <v>216</v>
      </c>
      <c r="K137" s="3"/>
      <c r="L137" s="3"/>
      <c r="M137" s="3"/>
    </row>
    <row r="138" spans="1:13" s="2" customFormat="1" ht="18" customHeight="1" x14ac:dyDescent="0.45">
      <c r="A138" s="4"/>
      <c r="B138" s="7" t="s">
        <v>15</v>
      </c>
      <c r="C138" s="15">
        <v>19600</v>
      </c>
      <c r="D138" s="3"/>
      <c r="E138" s="7" t="s">
        <v>16</v>
      </c>
      <c r="F138" s="159">
        <v>1100</v>
      </c>
      <c r="G138" s="3"/>
      <c r="H138" s="3"/>
      <c r="I138" s="3"/>
      <c r="J138" s="3"/>
      <c r="K138" s="3"/>
      <c r="L138" s="3"/>
      <c r="M138" s="3"/>
    </row>
    <row r="139" spans="1:13" ht="10.15" customHeight="1" x14ac:dyDescent="0.4">
      <c r="A139" s="4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</row>
    <row r="140" spans="1:13" s="2" customFormat="1" ht="18" customHeight="1" x14ac:dyDescent="0.45">
      <c r="A140" s="4"/>
      <c r="B140" s="6" t="s">
        <v>14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0.15" customHeight="1" x14ac:dyDescent="0.4">
      <c r="A141" s="4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</row>
    <row r="142" spans="1:13" ht="30" x14ac:dyDescent="0.4">
      <c r="A142" s="4"/>
      <c r="B142" s="12" t="s">
        <v>17</v>
      </c>
      <c r="C142" s="13" t="s">
        <v>2</v>
      </c>
      <c r="D142" s="53" t="s">
        <v>33</v>
      </c>
      <c r="E142" s="258" t="s">
        <v>7</v>
      </c>
      <c r="F142" s="258"/>
      <c r="G142" s="16" t="s">
        <v>3</v>
      </c>
      <c r="H142" s="12" t="s">
        <v>28</v>
      </c>
      <c r="I142" s="12" t="s">
        <v>113</v>
      </c>
      <c r="J142" s="12" t="s">
        <v>11</v>
      </c>
      <c r="K142" s="12" t="s">
        <v>4</v>
      </c>
      <c r="L142" s="17" t="s">
        <v>18</v>
      </c>
      <c r="M142" s="65"/>
    </row>
    <row r="143" spans="1:13" s="2" customFormat="1" ht="18" customHeight="1" x14ac:dyDescent="0.45">
      <c r="A143" s="4"/>
      <c r="B143" s="155">
        <v>45305</v>
      </c>
      <c r="C143" s="125">
        <v>1070</v>
      </c>
      <c r="D143" s="138"/>
      <c r="E143" s="269" t="s">
        <v>171</v>
      </c>
      <c r="F143" s="269"/>
      <c r="G143" s="126"/>
      <c r="H143" s="156"/>
      <c r="I143" s="157"/>
      <c r="J143" s="158">
        <v>-18500</v>
      </c>
      <c r="K143" s="35"/>
      <c r="L143" s="27"/>
      <c r="M143" s="4"/>
    </row>
    <row r="144" spans="1:13" s="2" customFormat="1" ht="18" customHeight="1" x14ac:dyDescent="0.45">
      <c r="A144" s="4"/>
      <c r="B144" s="31"/>
      <c r="C144" s="39"/>
      <c r="D144" s="27"/>
      <c r="E144" s="270"/>
      <c r="F144" s="270"/>
      <c r="G144" s="32"/>
      <c r="H144" s="33"/>
      <c r="I144" s="34"/>
      <c r="J144" s="26"/>
      <c r="K144" s="35"/>
      <c r="L144" s="27"/>
      <c r="M144" s="4"/>
    </row>
    <row r="145" spans="1:13" ht="10.15" customHeight="1" x14ac:dyDescent="0.4">
      <c r="A145" s="4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1:13" ht="10.15" customHeight="1" x14ac:dyDescent="0.4"/>
    <row r="147" spans="1:13" ht="10.15" customHeight="1" x14ac:dyDescent="0.4"/>
    <row r="148" spans="1:13" x14ac:dyDescent="0.4">
      <c r="A148" s="38" t="s">
        <v>29</v>
      </c>
      <c r="B148" s="44" t="s">
        <v>219</v>
      </c>
    </row>
    <row r="149" spans="1:13" ht="18" customHeight="1" x14ac:dyDescent="0.4">
      <c r="B149" s="240" t="s">
        <v>36</v>
      </c>
      <c r="C149" s="241"/>
      <c r="D149" s="241"/>
      <c r="E149" s="241"/>
      <c r="F149" s="241"/>
      <c r="G149" s="241"/>
      <c r="H149" s="241"/>
      <c r="I149" s="241"/>
      <c r="J149" s="241"/>
      <c r="K149" s="21" t="s">
        <v>37</v>
      </c>
    </row>
    <row r="150" spans="1:13" ht="18" customHeight="1" x14ac:dyDescent="0.4">
      <c r="B150" s="242" t="s">
        <v>39</v>
      </c>
      <c r="C150" s="243"/>
      <c r="D150" s="243"/>
      <c r="E150" s="244"/>
      <c r="F150" s="245" t="s">
        <v>32</v>
      </c>
      <c r="G150" s="247" t="s">
        <v>7</v>
      </c>
      <c r="H150" s="248"/>
      <c r="I150" s="249"/>
      <c r="J150" s="253" t="s">
        <v>19</v>
      </c>
      <c r="K150" s="255" t="s">
        <v>20</v>
      </c>
    </row>
    <row r="151" spans="1:13" ht="18" customHeight="1" x14ac:dyDescent="0.4">
      <c r="B151" s="198" t="s">
        <v>111</v>
      </c>
      <c r="C151" s="199" t="s">
        <v>112</v>
      </c>
      <c r="D151" s="199"/>
      <c r="E151" s="200"/>
      <c r="F151" s="246"/>
      <c r="G151" s="250"/>
      <c r="H151" s="251"/>
      <c r="I151" s="252"/>
      <c r="J151" s="254"/>
      <c r="K151" s="256"/>
    </row>
    <row r="152" spans="1:13" ht="18" customHeight="1" x14ac:dyDescent="0.4">
      <c r="B152" s="203">
        <v>1070</v>
      </c>
      <c r="C152" s="226" t="str">
        <f>_xlfn.XLOOKUP(B152,'H 7 aanwijzingen'!$A$19:$A$71,'H 7 aanwijzingen'!$B$19:$B$71,"",1)</f>
        <v>Kruisposten</v>
      </c>
      <c r="D152" s="227"/>
      <c r="E152" s="228"/>
      <c r="F152" s="204"/>
      <c r="G152" s="237" t="str">
        <f>E143</f>
        <v>Gestort bij ING-bank</v>
      </c>
      <c r="H152" s="237"/>
      <c r="I152" s="237"/>
      <c r="J152" s="136">
        <v>18500</v>
      </c>
      <c r="K152" s="137"/>
    </row>
    <row r="153" spans="1:13" ht="18" customHeight="1" x14ac:dyDescent="0.4">
      <c r="B153" s="203">
        <v>1000</v>
      </c>
      <c r="C153" s="226" t="str">
        <f>_xlfn.XLOOKUP(B153,'H 7 aanwijzingen'!$A$19:$A$71,'H 7 aanwijzingen'!$B$19:$B$71,"",1)</f>
        <v>Kas</v>
      </c>
      <c r="D153" s="227"/>
      <c r="E153" s="228"/>
      <c r="F153" s="204"/>
      <c r="G153" s="235" t="str">
        <f>G152</f>
        <v>Gestort bij ING-bank</v>
      </c>
      <c r="H153" s="265"/>
      <c r="I153" s="236"/>
      <c r="J153" s="136"/>
      <c r="K153" s="137">
        <v>18500</v>
      </c>
    </row>
    <row r="154" spans="1:13" ht="18" customHeight="1" x14ac:dyDescent="0.4">
      <c r="B154" s="203"/>
      <c r="C154" s="226" t="str">
        <f>_xlfn.XLOOKUP(B154,'H 7 aanwijzingen'!$A$19:$A$71,'H 7 aanwijzingen'!$B$19:$B$71,"",1)</f>
        <v/>
      </c>
      <c r="D154" s="227"/>
      <c r="E154" s="228"/>
      <c r="F154" s="204"/>
      <c r="G154" s="229"/>
      <c r="H154" s="230"/>
      <c r="I154" s="231"/>
      <c r="J154" s="201"/>
      <c r="K154" s="202"/>
    </row>
    <row r="155" spans="1:13" x14ac:dyDescent="0.4">
      <c r="B155" s="123"/>
      <c r="C155" s="121"/>
      <c r="D155" s="121"/>
      <c r="E155" s="121"/>
      <c r="F155" s="45"/>
      <c r="G155" s="127"/>
      <c r="H155" s="127"/>
      <c r="I155" s="127"/>
      <c r="J155" s="29"/>
      <c r="K155" s="30"/>
    </row>
    <row r="157" spans="1:13" x14ac:dyDescent="0.4">
      <c r="B157" s="1" t="s">
        <v>134</v>
      </c>
    </row>
    <row r="158" spans="1:13" x14ac:dyDescent="0.4">
      <c r="A158" s="38" t="s">
        <v>23</v>
      </c>
      <c r="B158" s="44" t="s">
        <v>97</v>
      </c>
    </row>
    <row r="159" spans="1:13" ht="10.15" customHeight="1" x14ac:dyDescent="0.4">
      <c r="A159" s="4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</row>
    <row r="160" spans="1:13" s="2" customFormat="1" ht="18" customHeight="1" x14ac:dyDescent="0.45">
      <c r="A160" s="4"/>
      <c r="B160" s="6" t="s">
        <v>22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0.15" customHeight="1" x14ac:dyDescent="0.4">
      <c r="A161" s="4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</row>
    <row r="162" spans="1:13" s="2" customFormat="1" ht="18" customHeight="1" x14ac:dyDescent="0.45">
      <c r="A162" s="4"/>
      <c r="B162" s="7" t="s">
        <v>0</v>
      </c>
      <c r="C162" s="14">
        <v>20</v>
      </c>
      <c r="D162" s="3"/>
      <c r="E162" s="7" t="s">
        <v>9</v>
      </c>
      <c r="F162" s="9" t="s">
        <v>207</v>
      </c>
      <c r="G162" s="3"/>
      <c r="H162" s="257" t="s">
        <v>10</v>
      </c>
      <c r="I162" s="257"/>
      <c r="J162" s="10" t="s">
        <v>208</v>
      </c>
      <c r="K162" s="3"/>
      <c r="L162" s="3"/>
      <c r="M162" s="3"/>
    </row>
    <row r="163" spans="1:13" s="2" customFormat="1" ht="18" customHeight="1" x14ac:dyDescent="0.45">
      <c r="A163" s="4"/>
      <c r="B163" s="7" t="s">
        <v>15</v>
      </c>
      <c r="C163" s="15">
        <v>66000</v>
      </c>
      <c r="D163" s="3"/>
      <c r="E163" s="7" t="s">
        <v>16</v>
      </c>
      <c r="F163" s="159">
        <v>85100</v>
      </c>
      <c r="G163" s="3"/>
      <c r="H163" s="3"/>
      <c r="I163" s="3"/>
      <c r="J163" s="3"/>
      <c r="K163" s="3"/>
      <c r="L163" s="3"/>
      <c r="M163" s="3"/>
    </row>
    <row r="164" spans="1:13" ht="10.15" customHeight="1" x14ac:dyDescent="0.4">
      <c r="A164" s="4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1:13" x14ac:dyDescent="0.4">
      <c r="A165" s="4"/>
      <c r="B165" s="67" t="s">
        <v>14</v>
      </c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1:13" ht="10.15" customHeight="1" x14ac:dyDescent="0.4">
      <c r="A166" s="4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1:13" ht="28.15" customHeight="1" x14ac:dyDescent="0.4">
      <c r="A167" s="4"/>
      <c r="B167" s="12" t="s">
        <v>17</v>
      </c>
      <c r="C167" s="13" t="s">
        <v>2</v>
      </c>
      <c r="D167" s="53" t="s">
        <v>33</v>
      </c>
      <c r="E167" s="258" t="s">
        <v>7</v>
      </c>
      <c r="F167" s="258"/>
      <c r="G167" s="16" t="s">
        <v>3</v>
      </c>
      <c r="H167" s="12" t="s">
        <v>28</v>
      </c>
      <c r="I167" s="12" t="s">
        <v>113</v>
      </c>
      <c r="J167" s="12" t="s">
        <v>11</v>
      </c>
      <c r="K167" s="12" t="s">
        <v>4</v>
      </c>
      <c r="L167" s="17" t="s">
        <v>18</v>
      </c>
      <c r="M167" s="65"/>
    </row>
    <row r="168" spans="1:13" s="2" customFormat="1" ht="18" customHeight="1" x14ac:dyDescent="0.45">
      <c r="A168" s="4"/>
      <c r="B168" s="168">
        <v>45306</v>
      </c>
      <c r="C168" s="169">
        <v>1100</v>
      </c>
      <c r="D168" s="41">
        <v>11020</v>
      </c>
      <c r="E168" s="237" t="s">
        <v>249</v>
      </c>
      <c r="F168" s="237"/>
      <c r="G168" s="170"/>
      <c r="H168" s="171"/>
      <c r="I168" s="172"/>
      <c r="J168" s="173">
        <v>18000</v>
      </c>
      <c r="K168" s="96"/>
      <c r="L168" s="42"/>
      <c r="M168" s="4"/>
    </row>
    <row r="169" spans="1:13" s="2" customFormat="1" ht="18" customHeight="1" x14ac:dyDescent="0.45">
      <c r="A169" s="4"/>
      <c r="B169" s="168">
        <v>45306</v>
      </c>
      <c r="C169" s="169">
        <v>1400</v>
      </c>
      <c r="D169" s="41">
        <v>14012</v>
      </c>
      <c r="E169" s="235">
        <v>25156</v>
      </c>
      <c r="F169" s="236"/>
      <c r="G169" s="170"/>
      <c r="H169" s="171"/>
      <c r="I169" s="172"/>
      <c r="J169" s="173">
        <v>-8000</v>
      </c>
      <c r="K169" s="96"/>
      <c r="L169" s="42"/>
      <c r="M169" s="4"/>
    </row>
    <row r="170" spans="1:13" s="2" customFormat="1" ht="18" customHeight="1" x14ac:dyDescent="0.45">
      <c r="A170" s="4"/>
      <c r="B170" s="168">
        <v>45306</v>
      </c>
      <c r="C170" s="169">
        <v>1400</v>
      </c>
      <c r="D170" s="41">
        <v>14036</v>
      </c>
      <c r="E170" s="235">
        <v>23485</v>
      </c>
      <c r="F170" s="236"/>
      <c r="G170" s="170"/>
      <c r="H170" s="171"/>
      <c r="I170" s="172"/>
      <c r="J170" s="173">
        <v>-8400</v>
      </c>
      <c r="K170" s="96"/>
      <c r="L170" s="42"/>
      <c r="M170" s="4"/>
    </row>
    <row r="171" spans="1:13" s="2" customFormat="1" ht="18" customHeight="1" x14ac:dyDescent="0.45">
      <c r="A171" s="4"/>
      <c r="B171" s="168">
        <v>45306</v>
      </c>
      <c r="C171" s="169">
        <v>1400</v>
      </c>
      <c r="D171" s="41">
        <v>14040</v>
      </c>
      <c r="E171" s="235" t="s">
        <v>172</v>
      </c>
      <c r="F171" s="236"/>
      <c r="G171" s="170"/>
      <c r="H171" s="171"/>
      <c r="I171" s="172"/>
      <c r="J171" s="173">
        <v>-1000</v>
      </c>
      <c r="K171" s="96"/>
      <c r="L171" s="42"/>
      <c r="M171" s="4"/>
    </row>
    <row r="172" spans="1:13" s="2" customFormat="1" ht="18" customHeight="1" x14ac:dyDescent="0.45">
      <c r="A172" s="4"/>
      <c r="B172" s="168">
        <v>45306</v>
      </c>
      <c r="C172" s="169">
        <v>1070</v>
      </c>
      <c r="D172" s="41"/>
      <c r="E172" s="235" t="s">
        <v>173</v>
      </c>
      <c r="F172" s="236"/>
      <c r="G172" s="170"/>
      <c r="H172" s="171"/>
      <c r="I172" s="172"/>
      <c r="J172" s="173">
        <v>18500</v>
      </c>
      <c r="K172" s="96"/>
      <c r="L172" s="42"/>
      <c r="M172" s="4"/>
    </row>
    <row r="173" spans="1:13" s="2" customFormat="1" ht="18" customHeight="1" x14ac:dyDescent="0.45">
      <c r="A173" s="4"/>
      <c r="B173" s="90"/>
      <c r="C173" s="91"/>
      <c r="D173" s="42"/>
      <c r="E173" s="88"/>
      <c r="F173" s="89"/>
      <c r="G173" s="92"/>
      <c r="H173" s="93"/>
      <c r="I173" s="94"/>
      <c r="J173" s="95"/>
      <c r="K173" s="96"/>
      <c r="L173" s="42"/>
      <c r="M173" s="4"/>
    </row>
    <row r="174" spans="1:13" s="2" customFormat="1" ht="18" customHeight="1" x14ac:dyDescent="0.45">
      <c r="A174" s="4"/>
      <c r="B174" s="90"/>
      <c r="C174" s="91"/>
      <c r="D174" s="42"/>
      <c r="E174" s="260"/>
      <c r="F174" s="261"/>
      <c r="G174" s="92"/>
      <c r="H174" s="93"/>
      <c r="I174" s="94"/>
      <c r="J174" s="95"/>
      <c r="K174" s="96"/>
      <c r="L174" s="42"/>
      <c r="M174" s="4"/>
    </row>
    <row r="175" spans="1:13" ht="10.15" customHeight="1" x14ac:dyDescent="0.4">
      <c r="A175" s="4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1:13" ht="18" customHeight="1" x14ac:dyDescent="0.4"/>
    <row r="177" spans="1:11" x14ac:dyDescent="0.4">
      <c r="A177" s="38" t="s">
        <v>29</v>
      </c>
      <c r="B177" s="2" t="s">
        <v>35</v>
      </c>
    </row>
    <row r="178" spans="1:11" x14ac:dyDescent="0.4">
      <c r="B178" s="240" t="s">
        <v>36</v>
      </c>
      <c r="C178" s="241"/>
      <c r="D178" s="241"/>
      <c r="E178" s="241"/>
      <c r="F178" s="241"/>
      <c r="G178" s="241"/>
      <c r="H178" s="241"/>
      <c r="I178" s="241"/>
      <c r="J178" s="241"/>
      <c r="K178" s="21" t="s">
        <v>37</v>
      </c>
    </row>
    <row r="179" spans="1:11" x14ac:dyDescent="0.4">
      <c r="B179" s="242" t="s">
        <v>39</v>
      </c>
      <c r="C179" s="243"/>
      <c r="D179" s="243"/>
      <c r="E179" s="244"/>
      <c r="F179" s="245" t="s">
        <v>32</v>
      </c>
      <c r="G179" s="247" t="s">
        <v>7</v>
      </c>
      <c r="H179" s="248"/>
      <c r="I179" s="249"/>
      <c r="J179" s="253" t="s">
        <v>19</v>
      </c>
      <c r="K179" s="255" t="s">
        <v>20</v>
      </c>
    </row>
    <row r="180" spans="1:11" ht="18" customHeight="1" x14ac:dyDescent="0.4">
      <c r="B180" s="198" t="s">
        <v>111</v>
      </c>
      <c r="C180" s="199" t="s">
        <v>112</v>
      </c>
      <c r="D180" s="199"/>
      <c r="E180" s="200"/>
      <c r="F180" s="246"/>
      <c r="G180" s="250"/>
      <c r="H180" s="251"/>
      <c r="I180" s="252"/>
      <c r="J180" s="254"/>
      <c r="K180" s="256"/>
    </row>
    <row r="181" spans="1:11" ht="18" customHeight="1" x14ac:dyDescent="0.4">
      <c r="B181" s="203">
        <v>1100</v>
      </c>
      <c r="C181" s="226" t="str">
        <f>_xlfn.XLOOKUP(B181,'H 7 aanwijzingen'!$A$19:$A$71,'H 7 aanwijzingen'!$B$19:$B$71,"",1)</f>
        <v>Debiteuren</v>
      </c>
      <c r="D181" s="227"/>
      <c r="E181" s="228"/>
      <c r="F181" s="205">
        <v>11020</v>
      </c>
      <c r="G181" s="237" t="s">
        <v>249</v>
      </c>
      <c r="H181" s="237"/>
      <c r="I181" s="237"/>
      <c r="J181" s="136"/>
      <c r="K181" s="137">
        <v>18000</v>
      </c>
    </row>
    <row r="182" spans="1:11" ht="18" customHeight="1" x14ac:dyDescent="0.4">
      <c r="B182" s="203">
        <v>1060</v>
      </c>
      <c r="C182" s="226" t="str">
        <f>_xlfn.XLOOKUP(B182,'H 7 aanwijzingen'!$A$19:$A$71,'H 7 aanwijzingen'!$B$19:$B$71,"",1)</f>
        <v>ING-bank</v>
      </c>
      <c r="D182" s="227"/>
      <c r="E182" s="228"/>
      <c r="F182" s="205"/>
      <c r="G182" s="235" t="s">
        <v>250</v>
      </c>
      <c r="H182" s="265"/>
      <c r="I182" s="236"/>
      <c r="J182" s="136">
        <v>18000</v>
      </c>
      <c r="K182" s="137"/>
    </row>
    <row r="183" spans="1:11" ht="18" customHeight="1" x14ac:dyDescent="0.4">
      <c r="B183" s="203">
        <v>1400</v>
      </c>
      <c r="C183" s="226" t="str">
        <f>_xlfn.XLOOKUP(B183,'H 7 aanwijzingen'!$A$19:$A$71,'H 7 aanwijzingen'!$B$19:$B$71,"",1)</f>
        <v>Crediteuren</v>
      </c>
      <c r="D183" s="227"/>
      <c r="E183" s="228"/>
      <c r="F183" s="205">
        <v>14012</v>
      </c>
      <c r="G183" s="174">
        <v>25156</v>
      </c>
      <c r="H183" s="175"/>
      <c r="I183" s="176"/>
      <c r="J183" s="136">
        <v>8000</v>
      </c>
      <c r="K183" s="137"/>
    </row>
    <row r="184" spans="1:11" ht="18" customHeight="1" x14ac:dyDescent="0.4">
      <c r="B184" s="203">
        <v>1060</v>
      </c>
      <c r="C184" s="226" t="str">
        <f>_xlfn.XLOOKUP(B184,'H 7 aanwijzingen'!$A$19:$A$71,'H 7 aanwijzingen'!$B$19:$B$71,"",1)</f>
        <v>ING-bank</v>
      </c>
      <c r="D184" s="227"/>
      <c r="E184" s="228"/>
      <c r="F184" s="205"/>
      <c r="G184" s="235" t="s">
        <v>174</v>
      </c>
      <c r="H184" s="265"/>
      <c r="I184" s="236"/>
      <c r="J184" s="136"/>
      <c r="K184" s="137">
        <v>8000</v>
      </c>
    </row>
    <row r="185" spans="1:11" ht="18" customHeight="1" x14ac:dyDescent="0.4">
      <c r="B185" s="203">
        <v>1400</v>
      </c>
      <c r="C185" s="226" t="str">
        <f>_xlfn.XLOOKUP(B185,'H 7 aanwijzingen'!$A$19:$A$71,'H 7 aanwijzingen'!$B$19:$B$71,"",1)</f>
        <v>Crediteuren</v>
      </c>
      <c r="D185" s="227"/>
      <c r="E185" s="228"/>
      <c r="F185" s="205">
        <v>14036</v>
      </c>
      <c r="G185" s="174">
        <v>23485</v>
      </c>
      <c r="H185" s="175"/>
      <c r="I185" s="176"/>
      <c r="J185" s="136">
        <v>8400</v>
      </c>
      <c r="K185" s="137"/>
    </row>
    <row r="186" spans="1:11" ht="18" customHeight="1" x14ac:dyDescent="0.4">
      <c r="B186" s="203">
        <v>1060</v>
      </c>
      <c r="C186" s="226" t="str">
        <f>_xlfn.XLOOKUP(B186,'H 7 aanwijzingen'!$A$19:$A$71,'H 7 aanwijzingen'!$B$19:$B$71,"",1)</f>
        <v>ING-bank</v>
      </c>
      <c r="D186" s="227"/>
      <c r="E186" s="228"/>
      <c r="F186" s="205"/>
      <c r="G186" s="235" t="s">
        <v>175</v>
      </c>
      <c r="H186" s="265"/>
      <c r="I186" s="236"/>
      <c r="J186" s="136"/>
      <c r="K186" s="137">
        <v>8400</v>
      </c>
    </row>
    <row r="187" spans="1:11" ht="18" customHeight="1" x14ac:dyDescent="0.4">
      <c r="B187" s="203">
        <v>1400</v>
      </c>
      <c r="C187" s="226" t="str">
        <f>_xlfn.XLOOKUP(B187,'H 7 aanwijzingen'!$A$19:$A$71,'H 7 aanwijzingen'!$B$19:$B$71,"",1)</f>
        <v>Crediteuren</v>
      </c>
      <c r="D187" s="227"/>
      <c r="E187" s="228"/>
      <c r="F187" s="205">
        <v>14040</v>
      </c>
      <c r="G187" s="235" t="s">
        <v>172</v>
      </c>
      <c r="H187" s="265"/>
      <c r="I187" s="236"/>
      <c r="J187" s="136">
        <v>1000</v>
      </c>
      <c r="K187" s="137"/>
    </row>
    <row r="188" spans="1:11" ht="18" customHeight="1" x14ac:dyDescent="0.4">
      <c r="B188" s="203">
        <v>1060</v>
      </c>
      <c r="C188" s="226" t="str">
        <f>_xlfn.XLOOKUP(B188,'H 7 aanwijzingen'!$A$19:$A$71,'H 7 aanwijzingen'!$B$19:$B$71,"",1)</f>
        <v>ING-bank</v>
      </c>
      <c r="D188" s="227"/>
      <c r="E188" s="228"/>
      <c r="F188" s="205"/>
      <c r="G188" s="235" t="s">
        <v>176</v>
      </c>
      <c r="H188" s="265"/>
      <c r="I188" s="236"/>
      <c r="J188" s="136"/>
      <c r="K188" s="137">
        <v>1000</v>
      </c>
    </row>
    <row r="189" spans="1:11" ht="18" customHeight="1" x14ac:dyDescent="0.4">
      <c r="B189" s="203">
        <v>1070</v>
      </c>
      <c r="C189" s="226" t="str">
        <f>_xlfn.XLOOKUP(B189,'H 7 aanwijzingen'!$A$19:$A$71,'H 7 aanwijzingen'!$B$19:$B$71,"",1)</f>
        <v>Kruisposten</v>
      </c>
      <c r="D189" s="227"/>
      <c r="E189" s="228"/>
      <c r="F189" s="205"/>
      <c r="G189" s="235" t="s">
        <v>173</v>
      </c>
      <c r="H189" s="265"/>
      <c r="I189" s="236"/>
      <c r="J189" s="136"/>
      <c r="K189" s="137">
        <v>18500</v>
      </c>
    </row>
    <row r="190" spans="1:11" ht="18" customHeight="1" x14ac:dyDescent="0.4">
      <c r="B190" s="203">
        <v>1060</v>
      </c>
      <c r="C190" s="226" t="str">
        <f>_xlfn.XLOOKUP(B190,'H 7 aanwijzingen'!$A$19:$A$71,'H 7 aanwijzingen'!$B$19:$B$71,"",1)</f>
        <v>ING-bank</v>
      </c>
      <c r="D190" s="227"/>
      <c r="E190" s="228"/>
      <c r="F190" s="205"/>
      <c r="G190" s="235" t="str">
        <f>G189</f>
        <v>Kasstorting</v>
      </c>
      <c r="H190" s="265"/>
      <c r="I190" s="236"/>
      <c r="J190" s="136">
        <v>18500</v>
      </c>
      <c r="K190" s="137"/>
    </row>
    <row r="191" spans="1:11" ht="18" customHeight="1" x14ac:dyDescent="0.4">
      <c r="B191" s="203"/>
      <c r="C191" s="226" t="str">
        <f>_xlfn.XLOOKUP(B191,'H 7 aanwijzingen'!$A$19:$A$71,'H 7 aanwijzingen'!$B$19:$B$71,"",1)</f>
        <v/>
      </c>
      <c r="D191" s="227"/>
      <c r="E191" s="228"/>
      <c r="F191" s="204"/>
      <c r="G191" s="239"/>
      <c r="H191" s="239"/>
      <c r="I191" s="239"/>
      <c r="J191" s="201"/>
      <c r="K191" s="202"/>
    </row>
    <row r="192" spans="1:11" x14ac:dyDescent="0.4">
      <c r="B192" s="84"/>
      <c r="C192" s="84"/>
      <c r="D192" s="84"/>
      <c r="E192" s="84"/>
      <c r="F192" s="84"/>
      <c r="G192" s="84"/>
      <c r="H192" s="84"/>
      <c r="I192" s="84"/>
      <c r="J192" s="84"/>
      <c r="K192" s="84"/>
    </row>
    <row r="193" spans="1:11" x14ac:dyDescent="0.4">
      <c r="B193" s="84"/>
      <c r="C193" s="84"/>
      <c r="D193" s="84"/>
      <c r="E193" s="84"/>
      <c r="F193" s="84"/>
      <c r="G193" s="84"/>
      <c r="H193" s="84"/>
      <c r="I193" s="84"/>
      <c r="J193" s="84"/>
      <c r="K193" s="84"/>
    </row>
    <row r="194" spans="1:11" x14ac:dyDescent="0.4">
      <c r="B194" s="1" t="s">
        <v>135</v>
      </c>
    </row>
    <row r="195" spans="1:11" x14ac:dyDescent="0.4">
      <c r="A195" s="38" t="s">
        <v>23</v>
      </c>
      <c r="B195" s="2" t="s">
        <v>246</v>
      </c>
    </row>
    <row r="196" spans="1:11" ht="10.15" customHeight="1" x14ac:dyDescent="0.4">
      <c r="A196" s="4"/>
      <c r="B196" s="65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s="2" customFormat="1" ht="18" customHeight="1" x14ac:dyDescent="0.45">
      <c r="A197" s="4"/>
      <c r="B197" s="6" t="s">
        <v>136</v>
      </c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0.15" customHeight="1" x14ac:dyDescent="0.4">
      <c r="A198" s="4"/>
      <c r="B198" s="65"/>
      <c r="C198" s="65"/>
      <c r="D198" s="65"/>
      <c r="E198" s="65"/>
      <c r="F198" s="65"/>
      <c r="G198" s="65"/>
      <c r="H198" s="65"/>
      <c r="I198" s="65"/>
      <c r="J198" s="65"/>
      <c r="K198" s="65"/>
    </row>
    <row r="199" spans="1:11" s="2" customFormat="1" ht="18" customHeight="1" x14ac:dyDescent="0.45">
      <c r="A199" s="4"/>
      <c r="B199" s="97" t="s">
        <v>6</v>
      </c>
      <c r="C199" s="177">
        <v>14012</v>
      </c>
      <c r="D199" s="298" t="s">
        <v>177</v>
      </c>
      <c r="E199" s="298"/>
      <c r="F199" s="3"/>
      <c r="G199" s="3"/>
      <c r="H199" s="3"/>
      <c r="I199" s="3"/>
      <c r="J199" s="3"/>
      <c r="K199" s="3"/>
    </row>
    <row r="200" spans="1:11" ht="10.15" customHeight="1" x14ac:dyDescent="0.4">
      <c r="A200" s="4"/>
      <c r="B200" s="65"/>
      <c r="C200" s="65"/>
      <c r="D200" s="65"/>
      <c r="E200" s="65"/>
      <c r="F200" s="65"/>
      <c r="G200" s="65"/>
      <c r="H200" s="65"/>
      <c r="I200" s="65"/>
      <c r="J200" s="65"/>
      <c r="K200" s="65"/>
    </row>
    <row r="201" spans="1:11" s="2" customFormat="1" ht="18" customHeight="1" x14ac:dyDescent="0.45">
      <c r="A201" s="4"/>
      <c r="B201" s="97" t="s">
        <v>0</v>
      </c>
      <c r="C201" s="98">
        <v>50</v>
      </c>
      <c r="D201" s="4"/>
      <c r="E201" s="97" t="s">
        <v>9</v>
      </c>
      <c r="F201" s="98" t="s">
        <v>207</v>
      </c>
      <c r="G201" s="99"/>
      <c r="H201" s="299" t="s">
        <v>10</v>
      </c>
      <c r="I201" s="300"/>
      <c r="J201" s="98" t="s">
        <v>216</v>
      </c>
      <c r="K201" s="3"/>
    </row>
    <row r="202" spans="1:11" s="2" customFormat="1" ht="18" customHeight="1" x14ac:dyDescent="0.45">
      <c r="A202" s="4"/>
      <c r="B202" s="97" t="s">
        <v>7</v>
      </c>
      <c r="C202" s="138" t="s">
        <v>178</v>
      </c>
      <c r="D202" s="4"/>
      <c r="E202" s="97" t="s">
        <v>34</v>
      </c>
      <c r="F202" s="140" t="s">
        <v>152</v>
      </c>
      <c r="G202" s="4"/>
      <c r="H202" s="299" t="s">
        <v>1</v>
      </c>
      <c r="I202" s="300"/>
      <c r="J202" s="139">
        <v>45307</v>
      </c>
      <c r="K202" s="3"/>
    </row>
    <row r="203" spans="1:11" s="2" customFormat="1" ht="18" customHeight="1" x14ac:dyDescent="0.45">
      <c r="A203" s="4"/>
      <c r="B203" s="97" t="s">
        <v>8</v>
      </c>
      <c r="C203" s="139">
        <v>45641</v>
      </c>
      <c r="D203" s="100"/>
      <c r="E203" s="97" t="s">
        <v>5</v>
      </c>
      <c r="F203" s="178">
        <v>25198</v>
      </c>
      <c r="G203" s="101"/>
      <c r="H203" s="299" t="s">
        <v>11</v>
      </c>
      <c r="I203" s="300"/>
      <c r="J203" s="181">
        <v>2400</v>
      </c>
      <c r="K203" s="3" t="s">
        <v>12</v>
      </c>
    </row>
    <row r="204" spans="1:11" ht="10.15" customHeight="1" x14ac:dyDescent="0.4">
      <c r="A204" s="4"/>
      <c r="B204" s="65"/>
      <c r="C204" s="65"/>
      <c r="D204" s="65"/>
      <c r="E204" s="65"/>
      <c r="F204" s="65"/>
      <c r="G204" s="65"/>
      <c r="H204" s="65"/>
      <c r="I204" s="65"/>
      <c r="J204" s="65"/>
      <c r="K204" s="65"/>
    </row>
    <row r="205" spans="1:11" s="2" customFormat="1" ht="18" customHeight="1" x14ac:dyDescent="0.45">
      <c r="A205" s="4"/>
      <c r="B205" s="81" t="s">
        <v>14</v>
      </c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0.15" customHeight="1" x14ac:dyDescent="0.4">
      <c r="A206" s="4"/>
      <c r="B206" s="65"/>
      <c r="C206" s="65"/>
      <c r="D206" s="65"/>
      <c r="E206" s="65"/>
      <c r="F206" s="65"/>
      <c r="G206" s="65"/>
      <c r="H206" s="65"/>
      <c r="I206" s="65"/>
      <c r="J206" s="65"/>
      <c r="K206" s="65"/>
    </row>
    <row r="207" spans="1:11" s="38" customFormat="1" ht="34.9" customHeight="1" x14ac:dyDescent="0.45">
      <c r="A207" s="4"/>
      <c r="B207" s="12" t="s">
        <v>126</v>
      </c>
      <c r="C207" s="12" t="s">
        <v>2</v>
      </c>
      <c r="D207" s="13" t="s">
        <v>127</v>
      </c>
      <c r="E207" s="12" t="s">
        <v>137</v>
      </c>
      <c r="F207" s="12" t="s">
        <v>3</v>
      </c>
      <c r="G207" s="12" t="s">
        <v>28</v>
      </c>
      <c r="H207" s="12" t="s">
        <v>113</v>
      </c>
      <c r="I207" s="12" t="s">
        <v>11</v>
      </c>
      <c r="J207" s="12" t="s">
        <v>4</v>
      </c>
      <c r="K207" s="4"/>
    </row>
    <row r="208" spans="1:11" s="2" customFormat="1" ht="18" customHeight="1" x14ac:dyDescent="0.45">
      <c r="A208" s="4"/>
      <c r="B208" s="142">
        <v>30001</v>
      </c>
      <c r="C208" s="142">
        <v>3000</v>
      </c>
      <c r="D208" s="179">
        <v>12</v>
      </c>
      <c r="E208" s="143">
        <v>200</v>
      </c>
      <c r="F208" s="144"/>
      <c r="G208" s="145"/>
      <c r="H208" s="180"/>
      <c r="I208" s="147">
        <f>D208*E208</f>
        <v>2400</v>
      </c>
      <c r="J208" s="74"/>
      <c r="K208" s="3"/>
    </row>
    <row r="209" spans="1:11" s="2" customFormat="1" ht="18" customHeight="1" x14ac:dyDescent="0.45">
      <c r="A209" s="4"/>
      <c r="B209" s="69"/>
      <c r="C209" s="69"/>
      <c r="D209" s="102"/>
      <c r="E209" s="24"/>
      <c r="F209" s="70"/>
      <c r="G209" s="71"/>
      <c r="H209" s="103"/>
      <c r="I209" s="73"/>
      <c r="J209" s="74"/>
      <c r="K209" s="3"/>
    </row>
    <row r="210" spans="1:11" ht="10.15" customHeight="1" x14ac:dyDescent="0.4">
      <c r="A210" s="4"/>
      <c r="B210" s="65"/>
      <c r="C210" s="65"/>
      <c r="D210" s="65"/>
      <c r="E210" s="65"/>
      <c r="F210" s="65"/>
      <c r="G210" s="65"/>
      <c r="H210" s="65"/>
      <c r="I210" s="65"/>
      <c r="J210" s="65"/>
      <c r="K210" s="65"/>
    </row>
    <row r="212" spans="1:11" x14ac:dyDescent="0.4">
      <c r="A212" s="38" t="s">
        <v>29</v>
      </c>
      <c r="B212" s="2" t="s">
        <v>247</v>
      </c>
    </row>
    <row r="213" spans="1:11" x14ac:dyDescent="0.4">
      <c r="B213" s="240" t="s">
        <v>36</v>
      </c>
      <c r="C213" s="241"/>
      <c r="D213" s="241"/>
      <c r="E213" s="241"/>
      <c r="F213" s="241"/>
      <c r="G213" s="241"/>
      <c r="H213" s="241"/>
      <c r="I213" s="241"/>
      <c r="J213" s="241"/>
      <c r="K213" s="21" t="s">
        <v>37</v>
      </c>
    </row>
    <row r="214" spans="1:11" x14ac:dyDescent="0.4">
      <c r="B214" s="242" t="s">
        <v>39</v>
      </c>
      <c r="C214" s="243"/>
      <c r="D214" s="243"/>
      <c r="E214" s="244"/>
      <c r="F214" s="245" t="s">
        <v>32</v>
      </c>
      <c r="G214" s="247" t="s">
        <v>7</v>
      </c>
      <c r="H214" s="248"/>
      <c r="I214" s="249"/>
      <c r="J214" s="253" t="s">
        <v>19</v>
      </c>
      <c r="K214" s="255" t="s">
        <v>20</v>
      </c>
    </row>
    <row r="215" spans="1:11" ht="18" customHeight="1" x14ac:dyDescent="0.4">
      <c r="B215" s="198" t="s">
        <v>111</v>
      </c>
      <c r="C215" s="199" t="s">
        <v>112</v>
      </c>
      <c r="D215" s="199"/>
      <c r="E215" s="200"/>
      <c r="F215" s="246"/>
      <c r="G215" s="250"/>
      <c r="H215" s="251"/>
      <c r="I215" s="252"/>
      <c r="J215" s="254"/>
      <c r="K215" s="256"/>
    </row>
    <row r="216" spans="1:11" ht="18" customHeight="1" x14ac:dyDescent="0.4">
      <c r="B216" s="203">
        <v>3000</v>
      </c>
      <c r="C216" s="226" t="str">
        <f>_xlfn.XLOOKUP(B216,'H 7 aanwijzingen'!$A$19:$A$71,'H 7 aanwijzingen'!$B$19:$B$71,"",1)</f>
        <v>Voorraad goederen</v>
      </c>
      <c r="D216" s="227"/>
      <c r="E216" s="228"/>
      <c r="F216" s="205">
        <v>30001</v>
      </c>
      <c r="G216" s="237" t="s">
        <v>179</v>
      </c>
      <c r="H216" s="237"/>
      <c r="I216" s="237"/>
      <c r="J216" s="136">
        <v>2400</v>
      </c>
      <c r="K216" s="137"/>
    </row>
    <row r="217" spans="1:11" ht="18" customHeight="1" x14ac:dyDescent="0.4">
      <c r="B217" s="203">
        <v>1400</v>
      </c>
      <c r="C217" s="226" t="str">
        <f>_xlfn.XLOOKUP(B217,'H 7 aanwijzingen'!$A$19:$A$71,'H 7 aanwijzingen'!$B$19:$B$71,"",1)</f>
        <v>Crediteuren</v>
      </c>
      <c r="D217" s="227"/>
      <c r="E217" s="228"/>
      <c r="F217" s="205">
        <v>14012</v>
      </c>
      <c r="G217" s="235" t="s">
        <v>180</v>
      </c>
      <c r="H217" s="265"/>
      <c r="I217" s="236"/>
      <c r="J217" s="136"/>
      <c r="K217" s="137">
        <v>2400</v>
      </c>
    </row>
    <row r="218" spans="1:11" ht="18" customHeight="1" x14ac:dyDescent="0.4">
      <c r="B218" s="203"/>
      <c r="C218" s="226" t="str">
        <f>_xlfn.XLOOKUP(B218,'H 7 aanwijzingen'!$A$19:$A$71,'H 7 aanwijzingen'!$B$19:$B$71,"",1)</f>
        <v/>
      </c>
      <c r="D218" s="227"/>
      <c r="E218" s="228"/>
      <c r="F218" s="204"/>
      <c r="G218" s="229"/>
      <c r="H218" s="230"/>
      <c r="I218" s="231"/>
      <c r="J218" s="201"/>
      <c r="K218" s="202"/>
    </row>
    <row r="219" spans="1:11" ht="18" customHeight="1" x14ac:dyDescent="0.4">
      <c r="B219" s="123"/>
      <c r="C219" s="121"/>
      <c r="D219" s="121"/>
      <c r="E219" s="121"/>
      <c r="F219" s="45"/>
      <c r="G219" s="127"/>
      <c r="H219" s="127"/>
      <c r="I219" s="127"/>
      <c r="J219" s="29"/>
      <c r="K219" s="30"/>
    </row>
    <row r="220" spans="1:11" ht="18" customHeight="1" x14ac:dyDescent="0.4">
      <c r="B220" s="104"/>
      <c r="C220" s="105"/>
      <c r="D220" s="105"/>
      <c r="E220" s="105"/>
      <c r="F220" s="105"/>
      <c r="G220" s="106"/>
      <c r="H220" s="106"/>
      <c r="I220" s="106"/>
      <c r="J220" s="107"/>
      <c r="K220" s="107"/>
    </row>
    <row r="221" spans="1:11" x14ac:dyDescent="0.4">
      <c r="B221" s="1" t="s">
        <v>138</v>
      </c>
    </row>
    <row r="222" spans="1:11" x14ac:dyDescent="0.4">
      <c r="A222" s="38" t="s">
        <v>23</v>
      </c>
      <c r="B222" s="2" t="s">
        <v>220</v>
      </c>
    </row>
    <row r="223" spans="1:11" ht="10.15" customHeight="1" x14ac:dyDescent="0.4">
      <c r="A223" s="4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s="2" customFormat="1" ht="18" customHeight="1" x14ac:dyDescent="0.45">
      <c r="A224" s="4"/>
      <c r="B224" s="6" t="s">
        <v>96</v>
      </c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0.15" customHeight="1" x14ac:dyDescent="0.4">
      <c r="A225" s="4"/>
      <c r="B225" s="65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1" s="2" customFormat="1" ht="18" customHeight="1" x14ac:dyDescent="0.4">
      <c r="A226" s="4"/>
      <c r="B226" s="7" t="s">
        <v>0</v>
      </c>
      <c r="C226" s="8">
        <v>90</v>
      </c>
      <c r="D226" s="3"/>
      <c r="E226" s="7" t="s">
        <v>9</v>
      </c>
      <c r="F226" s="9" t="s">
        <v>207</v>
      </c>
      <c r="G226" s="65"/>
      <c r="H226" s="272" t="s">
        <v>10</v>
      </c>
      <c r="I226" s="273"/>
      <c r="J226" s="10" t="s">
        <v>221</v>
      </c>
      <c r="K226" s="3"/>
    </row>
    <row r="227" spans="1:11" ht="10.15" customHeight="1" x14ac:dyDescent="0.4">
      <c r="A227" s="4"/>
      <c r="B227" s="65"/>
      <c r="C227" s="65"/>
      <c r="D227" s="65"/>
      <c r="E227" s="65"/>
      <c r="F227" s="65"/>
      <c r="G227" s="65"/>
      <c r="H227" s="65"/>
      <c r="I227" s="65"/>
      <c r="J227" s="65"/>
      <c r="K227" s="65"/>
    </row>
    <row r="228" spans="1:11" s="2" customFormat="1" ht="18" customHeight="1" x14ac:dyDescent="0.45">
      <c r="A228" s="4"/>
      <c r="B228" s="6" t="s">
        <v>14</v>
      </c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0.15" customHeight="1" x14ac:dyDescent="0.4">
      <c r="A229" s="4"/>
      <c r="B229" s="65"/>
      <c r="C229" s="65"/>
      <c r="D229" s="65"/>
      <c r="E229" s="65"/>
      <c r="F229" s="65"/>
      <c r="G229" s="65"/>
      <c r="H229" s="65"/>
      <c r="I229" s="65"/>
      <c r="J229" s="65"/>
      <c r="K229" s="65"/>
    </row>
    <row r="230" spans="1:11" ht="30" x14ac:dyDescent="0.4">
      <c r="A230" s="4"/>
      <c r="B230" s="13" t="s">
        <v>17</v>
      </c>
      <c r="C230" s="53" t="s">
        <v>24</v>
      </c>
      <c r="D230" s="53" t="s">
        <v>33</v>
      </c>
      <c r="E230" s="274" t="s">
        <v>7</v>
      </c>
      <c r="F230" s="275"/>
      <c r="G230" s="275"/>
      <c r="H230" s="276"/>
      <c r="I230" s="12" t="s">
        <v>19</v>
      </c>
      <c r="J230" s="17" t="s">
        <v>20</v>
      </c>
      <c r="K230" s="65"/>
    </row>
    <row r="231" spans="1:11" s="2" customFormat="1" ht="18" customHeight="1" x14ac:dyDescent="0.45">
      <c r="A231" s="4"/>
      <c r="B231" s="152">
        <v>45312</v>
      </c>
      <c r="C231" s="131">
        <v>4000</v>
      </c>
      <c r="D231" s="150"/>
      <c r="E231" s="277">
        <v>45292</v>
      </c>
      <c r="F231" s="278"/>
      <c r="G231" s="278"/>
      <c r="H231" s="278"/>
      <c r="I231" s="160">
        <v>10200</v>
      </c>
      <c r="J231" s="161"/>
      <c r="K231" s="3"/>
    </row>
    <row r="232" spans="1:11" s="2" customFormat="1" ht="18" customHeight="1" x14ac:dyDescent="0.45">
      <c r="A232" s="4"/>
      <c r="B232" s="152">
        <v>45312</v>
      </c>
      <c r="C232" s="131">
        <v>1500</v>
      </c>
      <c r="D232" s="150"/>
      <c r="E232" s="277">
        <f>E231</f>
        <v>45292</v>
      </c>
      <c r="F232" s="278"/>
      <c r="G232" s="278"/>
      <c r="H232" s="278"/>
      <c r="I232" s="160"/>
      <c r="J232" s="161">
        <v>10200</v>
      </c>
      <c r="K232" s="3"/>
    </row>
    <row r="233" spans="1:11" s="2" customFormat="1" ht="18" customHeight="1" x14ac:dyDescent="0.45">
      <c r="A233" s="4"/>
      <c r="B233" s="36"/>
      <c r="C233" s="51"/>
      <c r="D233" s="58"/>
      <c r="E233" s="279"/>
      <c r="F233" s="280"/>
      <c r="G233" s="280"/>
      <c r="H233" s="280"/>
      <c r="I233" s="85"/>
      <c r="J233" s="86"/>
      <c r="K233" s="3"/>
    </row>
    <row r="234" spans="1:11" ht="10.15" customHeight="1" x14ac:dyDescent="0.4">
      <c r="A234" s="4"/>
      <c r="B234" s="65"/>
      <c r="C234" s="65"/>
      <c r="D234" s="65"/>
      <c r="E234" s="65"/>
      <c r="F234" s="65"/>
      <c r="G234" s="65"/>
      <c r="H234" s="65"/>
      <c r="I234" s="65"/>
      <c r="J234" s="65"/>
      <c r="K234" s="65"/>
    </row>
    <row r="236" spans="1:11" x14ac:dyDescent="0.4">
      <c r="A236" s="38" t="s">
        <v>29</v>
      </c>
      <c r="B236" s="2" t="s">
        <v>222</v>
      </c>
    </row>
    <row r="237" spans="1:11" x14ac:dyDescent="0.4">
      <c r="B237" s="240" t="s">
        <v>36</v>
      </c>
      <c r="C237" s="241"/>
      <c r="D237" s="241"/>
      <c r="E237" s="241"/>
      <c r="F237" s="241"/>
      <c r="G237" s="241"/>
      <c r="H237" s="241"/>
      <c r="I237" s="241"/>
      <c r="J237" s="241"/>
      <c r="K237" s="21" t="s">
        <v>37</v>
      </c>
    </row>
    <row r="238" spans="1:11" x14ac:dyDescent="0.4">
      <c r="B238" s="242" t="s">
        <v>39</v>
      </c>
      <c r="C238" s="243"/>
      <c r="D238" s="243"/>
      <c r="E238" s="244"/>
      <c r="F238" s="245" t="s">
        <v>32</v>
      </c>
      <c r="G238" s="247" t="s">
        <v>7</v>
      </c>
      <c r="H238" s="248"/>
      <c r="I238" s="249"/>
      <c r="J238" s="253" t="s">
        <v>19</v>
      </c>
      <c r="K238" s="255" t="s">
        <v>20</v>
      </c>
    </row>
    <row r="239" spans="1:11" ht="18" customHeight="1" x14ac:dyDescent="0.4">
      <c r="B239" s="198" t="s">
        <v>111</v>
      </c>
      <c r="C239" s="199" t="s">
        <v>112</v>
      </c>
      <c r="D239" s="199"/>
      <c r="E239" s="200"/>
      <c r="F239" s="246"/>
      <c r="G239" s="250"/>
      <c r="H239" s="251"/>
      <c r="I239" s="252"/>
      <c r="J239" s="254"/>
      <c r="K239" s="256"/>
    </row>
    <row r="240" spans="1:11" ht="18" customHeight="1" x14ac:dyDescent="0.4">
      <c r="B240" s="203">
        <v>4000</v>
      </c>
      <c r="C240" s="226" t="str">
        <f>_xlfn.XLOOKUP(B240,'H 7 aanwijzingen'!$A$19:$A$71,'H 7 aanwijzingen'!$B$19:$B$71,"",1)</f>
        <v>Loonkosten</v>
      </c>
      <c r="D240" s="227"/>
      <c r="E240" s="228"/>
      <c r="F240" s="204"/>
      <c r="G240" s="271">
        <f>E231</f>
        <v>45292</v>
      </c>
      <c r="H240" s="237"/>
      <c r="I240" s="237"/>
      <c r="J240" s="136">
        <v>10200</v>
      </c>
      <c r="K240" s="137"/>
    </row>
    <row r="241" spans="1:13" ht="18" customHeight="1" x14ac:dyDescent="0.4">
      <c r="B241" s="203">
        <v>1500</v>
      </c>
      <c r="C241" s="226" t="str">
        <f>_xlfn.XLOOKUP(B241,'H 7 aanwijzingen'!$A$19:$A$71,'H 7 aanwijzingen'!$B$19:$B$71,"",1)</f>
        <v>Te betalen nettolonen</v>
      </c>
      <c r="D241" s="227"/>
      <c r="E241" s="228"/>
      <c r="F241" s="204"/>
      <c r="G241" s="182">
        <f>G240</f>
        <v>45292</v>
      </c>
      <c r="H241" s="175"/>
      <c r="I241" s="176"/>
      <c r="J241" s="136"/>
      <c r="K241" s="137">
        <v>10200</v>
      </c>
    </row>
    <row r="242" spans="1:13" ht="18" customHeight="1" x14ac:dyDescent="0.4">
      <c r="B242" s="203"/>
      <c r="C242" s="226" t="str">
        <f>_xlfn.XLOOKUP(B242,'H 7 aanwijzingen'!$A$19:$A$71,'H 7 aanwijzingen'!$B$19:$B$71,"",1)</f>
        <v/>
      </c>
      <c r="D242" s="227"/>
      <c r="E242" s="228"/>
      <c r="F242" s="204"/>
      <c r="G242" s="229"/>
      <c r="H242" s="230"/>
      <c r="I242" s="231"/>
      <c r="J242" s="201"/>
      <c r="K242" s="202"/>
    </row>
    <row r="245" spans="1:13" x14ac:dyDescent="0.4">
      <c r="B245" s="1" t="s">
        <v>139</v>
      </c>
    </row>
    <row r="246" spans="1:13" x14ac:dyDescent="0.4">
      <c r="A246" s="38" t="s">
        <v>23</v>
      </c>
      <c r="B246" s="2" t="s">
        <v>223</v>
      </c>
    </row>
    <row r="247" spans="1:13" ht="10.15" customHeight="1" x14ac:dyDescent="0.4">
      <c r="A247" s="4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</row>
    <row r="248" spans="1:13" s="2" customFormat="1" ht="18" customHeight="1" x14ac:dyDescent="0.45">
      <c r="A248" s="4"/>
      <c r="B248" s="6" t="s">
        <v>132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0.15" customHeight="1" x14ac:dyDescent="0.4">
      <c r="A249" s="4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</row>
    <row r="250" spans="1:13" s="2" customFormat="1" ht="18" customHeight="1" x14ac:dyDescent="0.45">
      <c r="A250" s="4"/>
      <c r="B250" s="7" t="s">
        <v>0</v>
      </c>
      <c r="C250" s="14">
        <v>10</v>
      </c>
      <c r="D250" s="3"/>
      <c r="E250" s="7" t="s">
        <v>9</v>
      </c>
      <c r="F250" s="9" t="s">
        <v>207</v>
      </c>
      <c r="G250" s="3"/>
      <c r="H250" s="257" t="s">
        <v>10</v>
      </c>
      <c r="I250" s="257"/>
      <c r="J250" s="10" t="s">
        <v>221</v>
      </c>
      <c r="K250" s="3"/>
      <c r="L250" s="3"/>
      <c r="M250" s="3"/>
    </row>
    <row r="251" spans="1:13" s="2" customFormat="1" ht="18" customHeight="1" x14ac:dyDescent="0.45">
      <c r="A251" s="4"/>
      <c r="B251" s="7" t="s">
        <v>15</v>
      </c>
      <c r="C251" s="15">
        <v>1100</v>
      </c>
      <c r="D251" s="3"/>
      <c r="E251" s="7" t="s">
        <v>16</v>
      </c>
      <c r="F251" s="159">
        <f>C251+J256</f>
        <v>16600</v>
      </c>
      <c r="G251" s="3"/>
      <c r="H251" s="3"/>
      <c r="I251" s="3"/>
      <c r="J251" s="3"/>
      <c r="K251" s="3"/>
      <c r="L251" s="3"/>
      <c r="M251" s="3"/>
    </row>
    <row r="252" spans="1:13" ht="10.15" customHeight="1" x14ac:dyDescent="0.4">
      <c r="A252" s="4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</row>
    <row r="253" spans="1:13" s="2" customFormat="1" ht="18" customHeight="1" x14ac:dyDescent="0.45">
      <c r="A253" s="4"/>
      <c r="B253" s="6" t="s">
        <v>14</v>
      </c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0.15" customHeight="1" x14ac:dyDescent="0.4">
      <c r="A254" s="4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</row>
    <row r="255" spans="1:13" ht="30" x14ac:dyDescent="0.4">
      <c r="A255" s="4"/>
      <c r="B255" s="12" t="s">
        <v>17</v>
      </c>
      <c r="C255" s="13" t="s">
        <v>2</v>
      </c>
      <c r="D255" s="53" t="s">
        <v>33</v>
      </c>
      <c r="E255" s="258" t="s">
        <v>7</v>
      </c>
      <c r="F255" s="258"/>
      <c r="G255" s="16" t="s">
        <v>3</v>
      </c>
      <c r="H255" s="12" t="s">
        <v>28</v>
      </c>
      <c r="I255" s="12" t="s">
        <v>113</v>
      </c>
      <c r="J255" s="12" t="s">
        <v>11</v>
      </c>
      <c r="K255" s="12" t="s">
        <v>4</v>
      </c>
      <c r="L255" s="17" t="s">
        <v>18</v>
      </c>
      <c r="M255" s="65"/>
    </row>
    <row r="256" spans="1:13" s="2" customFormat="1" ht="18" customHeight="1" x14ac:dyDescent="0.45">
      <c r="A256" s="4"/>
      <c r="B256" s="155">
        <v>45321</v>
      </c>
      <c r="C256" s="125">
        <v>8400</v>
      </c>
      <c r="D256" s="138"/>
      <c r="E256" s="269" t="s">
        <v>181</v>
      </c>
      <c r="F256" s="269"/>
      <c r="G256" s="126"/>
      <c r="H256" s="156"/>
      <c r="I256" s="157"/>
      <c r="J256" s="158">
        <v>15500</v>
      </c>
      <c r="K256" s="35"/>
      <c r="L256" s="27"/>
      <c r="M256" s="4"/>
    </row>
    <row r="257" spans="1:13" s="2" customFormat="1" ht="18" customHeight="1" x14ac:dyDescent="0.45">
      <c r="A257" s="4"/>
      <c r="B257" s="31"/>
      <c r="C257" s="39"/>
      <c r="D257" s="27"/>
      <c r="E257" s="270"/>
      <c r="F257" s="270"/>
      <c r="G257" s="32"/>
      <c r="H257" s="33"/>
      <c r="I257" s="34"/>
      <c r="J257" s="26"/>
      <c r="K257" s="35"/>
      <c r="L257" s="27"/>
      <c r="M257" s="4"/>
    </row>
    <row r="258" spans="1:13" ht="10.15" customHeight="1" x14ac:dyDescent="0.4">
      <c r="A258" s="4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</row>
    <row r="260" spans="1:13" x14ac:dyDescent="0.4">
      <c r="A260" s="38" t="s">
        <v>29</v>
      </c>
      <c r="B260" s="2" t="s">
        <v>224</v>
      </c>
    </row>
    <row r="261" spans="1:13" ht="18" customHeight="1" x14ac:dyDescent="0.4">
      <c r="B261" s="240" t="s">
        <v>36</v>
      </c>
      <c r="C261" s="241"/>
      <c r="D261" s="241"/>
      <c r="E261" s="241"/>
      <c r="F261" s="241"/>
      <c r="G261" s="241"/>
      <c r="H261" s="241"/>
      <c r="I261" s="241"/>
      <c r="J261" s="241"/>
      <c r="K261" s="21" t="s">
        <v>37</v>
      </c>
    </row>
    <row r="262" spans="1:13" ht="18" customHeight="1" x14ac:dyDescent="0.4">
      <c r="B262" s="242" t="s">
        <v>39</v>
      </c>
      <c r="C262" s="243"/>
      <c r="D262" s="243"/>
      <c r="E262" s="244"/>
      <c r="F262" s="245" t="s">
        <v>32</v>
      </c>
      <c r="G262" s="247" t="s">
        <v>7</v>
      </c>
      <c r="H262" s="248"/>
      <c r="I262" s="249"/>
      <c r="J262" s="253" t="s">
        <v>19</v>
      </c>
      <c r="K262" s="255" t="s">
        <v>20</v>
      </c>
    </row>
    <row r="263" spans="1:13" ht="18" customHeight="1" x14ac:dyDescent="0.4">
      <c r="B263" s="198" t="s">
        <v>111</v>
      </c>
      <c r="C263" s="199" t="s">
        <v>112</v>
      </c>
      <c r="D263" s="199"/>
      <c r="E263" s="200"/>
      <c r="F263" s="246"/>
      <c r="G263" s="250"/>
      <c r="H263" s="251"/>
      <c r="I263" s="252"/>
      <c r="J263" s="254"/>
      <c r="K263" s="256"/>
    </row>
    <row r="264" spans="1:13" ht="18" customHeight="1" x14ac:dyDescent="0.4">
      <c r="B264" s="203">
        <v>8400</v>
      </c>
      <c r="C264" s="226" t="str">
        <f>_xlfn.XLOOKUP(B264,'H 7 aanwijzingen'!$A$19:$A$71,'H 7 aanwijzingen'!$B$19:$B$71,"",1)</f>
        <v>Omzet hoog tarief omzetbelasting</v>
      </c>
      <c r="D264" s="227"/>
      <c r="E264" s="228"/>
      <c r="F264" s="204"/>
      <c r="G264" s="237" t="str">
        <f>E256</f>
        <v>Cont. verkopen week 3 en 4</v>
      </c>
      <c r="H264" s="237"/>
      <c r="I264" s="237"/>
      <c r="J264" s="136"/>
      <c r="K264" s="137">
        <v>15500</v>
      </c>
    </row>
    <row r="265" spans="1:13" ht="18" customHeight="1" x14ac:dyDescent="0.4">
      <c r="B265" s="203">
        <v>1000</v>
      </c>
      <c r="C265" s="226" t="str">
        <f>_xlfn.XLOOKUP(B265,'H 7 aanwijzingen'!$A$19:$A$71,'H 7 aanwijzingen'!$B$19:$B$71,"",1)</f>
        <v>Kas</v>
      </c>
      <c r="D265" s="227"/>
      <c r="E265" s="228"/>
      <c r="F265" s="204"/>
      <c r="G265" s="235" t="str">
        <f>G264</f>
        <v>Cont. verkopen week 3 en 4</v>
      </c>
      <c r="H265" s="265"/>
      <c r="I265" s="236"/>
      <c r="J265" s="136">
        <v>15500</v>
      </c>
      <c r="K265" s="137"/>
    </row>
    <row r="266" spans="1:13" ht="18" customHeight="1" x14ac:dyDescent="0.4">
      <c r="B266" s="203"/>
      <c r="C266" s="226" t="str">
        <f>_xlfn.XLOOKUP(B266,'H 7 aanwijzingen'!$A$19:$A$71,'H 7 aanwijzingen'!$B$19:$B$71,"",1)</f>
        <v/>
      </c>
      <c r="D266" s="227"/>
      <c r="E266" s="228"/>
      <c r="F266" s="204"/>
      <c r="G266" s="229"/>
      <c r="H266" s="230"/>
      <c r="I266" s="231"/>
      <c r="J266" s="201"/>
      <c r="K266" s="202"/>
    </row>
    <row r="267" spans="1:13" x14ac:dyDescent="0.4">
      <c r="B267" s="123"/>
      <c r="C267" s="121"/>
      <c r="D267" s="121"/>
      <c r="E267" s="121"/>
      <c r="F267" s="45"/>
      <c r="G267" s="127"/>
      <c r="H267" s="127"/>
      <c r="I267" s="127"/>
      <c r="J267" s="29"/>
      <c r="K267" s="30"/>
    </row>
    <row r="268" spans="1:13" x14ac:dyDescent="0.4">
      <c r="A268" s="38" t="s">
        <v>26</v>
      </c>
      <c r="B268" s="2" t="s">
        <v>225</v>
      </c>
    </row>
    <row r="269" spans="1:13" ht="10.15" customHeight="1" x14ac:dyDescent="0.4">
      <c r="A269" s="4"/>
      <c r="B269" s="65"/>
      <c r="C269" s="65"/>
      <c r="D269" s="65"/>
      <c r="E269" s="65"/>
      <c r="F269" s="65"/>
      <c r="G269" s="65"/>
      <c r="H269" s="65"/>
      <c r="I269" s="65"/>
      <c r="J269" s="65"/>
      <c r="K269" s="65"/>
    </row>
    <row r="270" spans="1:13" s="2" customFormat="1" ht="18" customHeight="1" x14ac:dyDescent="0.45">
      <c r="A270" s="4"/>
      <c r="B270" s="6" t="s">
        <v>96</v>
      </c>
      <c r="C270" s="3"/>
      <c r="D270" s="3"/>
      <c r="E270" s="3"/>
      <c r="F270" s="3"/>
      <c r="G270" s="3"/>
      <c r="H270" s="3"/>
      <c r="I270" s="3"/>
      <c r="J270" s="3"/>
      <c r="K270" s="3"/>
    </row>
    <row r="271" spans="1:13" ht="10.15" customHeight="1" x14ac:dyDescent="0.4">
      <c r="A271" s="4"/>
      <c r="B271" s="65"/>
      <c r="C271" s="65"/>
      <c r="D271" s="65"/>
      <c r="E271" s="65"/>
      <c r="F271" s="65"/>
      <c r="G271" s="65"/>
      <c r="H271" s="65"/>
      <c r="I271" s="65"/>
      <c r="J271" s="65"/>
      <c r="K271" s="65"/>
    </row>
    <row r="272" spans="1:13" s="2" customFormat="1" ht="18" customHeight="1" x14ac:dyDescent="0.4">
      <c r="A272" s="4"/>
      <c r="B272" s="7" t="s">
        <v>0</v>
      </c>
      <c r="C272" s="8">
        <v>90</v>
      </c>
      <c r="D272" s="3"/>
      <c r="E272" s="7" t="s">
        <v>9</v>
      </c>
      <c r="F272" s="9" t="s">
        <v>207</v>
      </c>
      <c r="G272" s="65"/>
      <c r="H272" s="272" t="s">
        <v>10</v>
      </c>
      <c r="I272" s="273"/>
      <c r="J272" s="10" t="s">
        <v>226</v>
      </c>
      <c r="K272" s="3"/>
    </row>
    <row r="273" spans="1:11" ht="10.15" customHeight="1" x14ac:dyDescent="0.4">
      <c r="A273" s="4"/>
      <c r="B273" s="65"/>
      <c r="C273" s="65"/>
      <c r="D273" s="65"/>
      <c r="E273" s="65"/>
      <c r="F273" s="65"/>
      <c r="G273" s="65"/>
      <c r="H273" s="65"/>
      <c r="I273" s="65"/>
      <c r="J273" s="65"/>
      <c r="K273" s="65"/>
    </row>
    <row r="274" spans="1:11" s="2" customFormat="1" ht="18" customHeight="1" x14ac:dyDescent="0.45">
      <c r="A274" s="4"/>
      <c r="B274" s="6" t="s">
        <v>14</v>
      </c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0.15" customHeight="1" x14ac:dyDescent="0.4">
      <c r="A275" s="4"/>
      <c r="B275" s="65"/>
      <c r="C275" s="65"/>
      <c r="D275" s="65"/>
      <c r="E275" s="65"/>
      <c r="F275" s="65"/>
      <c r="G275" s="65"/>
      <c r="H275" s="65"/>
      <c r="I275" s="65"/>
      <c r="J275" s="65"/>
      <c r="K275" s="65"/>
    </row>
    <row r="276" spans="1:11" ht="30" x14ac:dyDescent="0.4">
      <c r="A276" s="4"/>
      <c r="B276" s="13" t="s">
        <v>17</v>
      </c>
      <c r="C276" s="53" t="s">
        <v>24</v>
      </c>
      <c r="D276" s="53" t="s">
        <v>33</v>
      </c>
      <c r="E276" s="274" t="s">
        <v>7</v>
      </c>
      <c r="F276" s="275"/>
      <c r="G276" s="275"/>
      <c r="H276" s="276"/>
      <c r="I276" s="12" t="s">
        <v>19</v>
      </c>
      <c r="J276" s="17" t="s">
        <v>20</v>
      </c>
      <c r="K276" s="65"/>
    </row>
    <row r="277" spans="1:11" s="2" customFormat="1" ht="18" customHeight="1" x14ac:dyDescent="0.45">
      <c r="A277" s="4"/>
      <c r="B277" s="152">
        <v>45321</v>
      </c>
      <c r="C277" s="131">
        <v>7000</v>
      </c>
      <c r="D277" s="150"/>
      <c r="E277" s="278" t="str">
        <f>G265</f>
        <v>Cont. verkopen week 3 en 4</v>
      </c>
      <c r="F277" s="278"/>
      <c r="G277" s="278"/>
      <c r="H277" s="278"/>
      <c r="I277" s="160">
        <v>7750</v>
      </c>
      <c r="J277" s="161"/>
      <c r="K277" s="3"/>
    </row>
    <row r="278" spans="1:11" s="2" customFormat="1" ht="18" customHeight="1" x14ac:dyDescent="0.45">
      <c r="A278" s="4"/>
      <c r="B278" s="152">
        <v>45321</v>
      </c>
      <c r="C278" s="131">
        <v>3000</v>
      </c>
      <c r="D278" s="150">
        <v>30001</v>
      </c>
      <c r="E278" s="232" t="s">
        <v>182</v>
      </c>
      <c r="F278" s="233"/>
      <c r="G278" s="233"/>
      <c r="H278" s="234"/>
      <c r="I278" s="160"/>
      <c r="J278" s="161">
        <v>2600</v>
      </c>
      <c r="K278" s="3"/>
    </row>
    <row r="279" spans="1:11" s="2" customFormat="1" ht="18" customHeight="1" x14ac:dyDescent="0.45">
      <c r="A279" s="4"/>
      <c r="B279" s="152">
        <v>45321</v>
      </c>
      <c r="C279" s="131">
        <v>3000</v>
      </c>
      <c r="D279" s="150">
        <v>30002</v>
      </c>
      <c r="E279" s="232" t="s">
        <v>183</v>
      </c>
      <c r="F279" s="233"/>
      <c r="G279" s="233"/>
      <c r="H279" s="234"/>
      <c r="I279" s="160"/>
      <c r="J279" s="161">
        <v>2000</v>
      </c>
      <c r="K279" s="3"/>
    </row>
    <row r="280" spans="1:11" s="2" customFormat="1" ht="18" customHeight="1" x14ac:dyDescent="0.45">
      <c r="A280" s="4"/>
      <c r="B280" s="152">
        <v>45321</v>
      </c>
      <c r="C280" s="131">
        <v>3000</v>
      </c>
      <c r="D280" s="150">
        <v>30004</v>
      </c>
      <c r="E280" s="232" t="s">
        <v>184</v>
      </c>
      <c r="F280" s="233"/>
      <c r="G280" s="233"/>
      <c r="H280" s="234"/>
      <c r="I280" s="160"/>
      <c r="J280" s="161">
        <v>3150</v>
      </c>
      <c r="K280" s="3"/>
    </row>
    <row r="281" spans="1:11" s="2" customFormat="1" ht="18" customHeight="1" x14ac:dyDescent="0.45">
      <c r="A281" s="4"/>
      <c r="B281" s="36"/>
      <c r="C281" s="51"/>
      <c r="D281" s="58"/>
      <c r="E281" s="55"/>
      <c r="F281" s="56"/>
      <c r="G281" s="56"/>
      <c r="H281" s="57"/>
      <c r="I281" s="85"/>
      <c r="J281" s="86"/>
      <c r="K281" s="3"/>
    </row>
    <row r="282" spans="1:11" s="2" customFormat="1" ht="18" customHeight="1" x14ac:dyDescent="0.45">
      <c r="A282" s="4"/>
      <c r="B282" s="36"/>
      <c r="C282" s="51"/>
      <c r="D282" s="58"/>
      <c r="E282" s="295"/>
      <c r="F282" s="296"/>
      <c r="G282" s="296"/>
      <c r="H282" s="297"/>
      <c r="I282" s="85"/>
      <c r="J282" s="86"/>
      <c r="K282" s="3"/>
    </row>
    <row r="283" spans="1:11" ht="10.15" customHeight="1" x14ac:dyDescent="0.4">
      <c r="A283" s="4"/>
      <c r="B283" s="65"/>
      <c r="C283" s="65"/>
      <c r="D283" s="65"/>
      <c r="E283" s="65"/>
      <c r="F283" s="65"/>
      <c r="G283" s="65"/>
      <c r="H283" s="65"/>
      <c r="I283" s="65"/>
      <c r="J283" s="65"/>
      <c r="K283" s="65"/>
    </row>
    <row r="285" spans="1:11" x14ac:dyDescent="0.4">
      <c r="A285" s="38" t="s">
        <v>27</v>
      </c>
      <c r="B285" s="2" t="s">
        <v>227</v>
      </c>
    </row>
    <row r="286" spans="1:11" x14ac:dyDescent="0.4">
      <c r="B286" s="240" t="s">
        <v>36</v>
      </c>
      <c r="C286" s="241"/>
      <c r="D286" s="241"/>
      <c r="E286" s="241"/>
      <c r="F286" s="241"/>
      <c r="G286" s="241"/>
      <c r="H286" s="241"/>
      <c r="I286" s="241"/>
      <c r="J286" s="241"/>
      <c r="K286" s="21" t="s">
        <v>37</v>
      </c>
    </row>
    <row r="287" spans="1:11" x14ac:dyDescent="0.4">
      <c r="B287" s="242" t="s">
        <v>39</v>
      </c>
      <c r="C287" s="243"/>
      <c r="D287" s="243"/>
      <c r="E287" s="244"/>
      <c r="F287" s="245" t="s">
        <v>32</v>
      </c>
      <c r="G287" s="247" t="s">
        <v>7</v>
      </c>
      <c r="H287" s="248"/>
      <c r="I287" s="249"/>
      <c r="J287" s="253" t="s">
        <v>19</v>
      </c>
      <c r="K287" s="255" t="s">
        <v>20</v>
      </c>
    </row>
    <row r="288" spans="1:11" ht="18" customHeight="1" x14ac:dyDescent="0.4">
      <c r="B288" s="198" t="s">
        <v>111</v>
      </c>
      <c r="C288" s="199" t="s">
        <v>112</v>
      </c>
      <c r="D288" s="199"/>
      <c r="E288" s="200"/>
      <c r="F288" s="246"/>
      <c r="G288" s="250"/>
      <c r="H288" s="251"/>
      <c r="I288" s="252"/>
      <c r="J288" s="254"/>
      <c r="K288" s="256"/>
    </row>
    <row r="289" spans="1:13" ht="18" customHeight="1" x14ac:dyDescent="0.4">
      <c r="B289" s="203">
        <v>7000</v>
      </c>
      <c r="C289" s="226" t="str">
        <f>_xlfn.XLOOKUP(B289,'H 7 aanwijzingen'!$A$19:$A$71,'H 7 aanwijzingen'!$B$19:$B$71,"",1)</f>
        <v>Inkoopwaarde van de omzet</v>
      </c>
      <c r="D289" s="227"/>
      <c r="E289" s="228"/>
      <c r="F289" s="162"/>
      <c r="G289" s="232" t="str">
        <f>E277</f>
        <v>Cont. verkopen week 3 en 4</v>
      </c>
      <c r="H289" s="233"/>
      <c r="I289" s="233"/>
      <c r="J289" s="167">
        <v>7750</v>
      </c>
      <c r="K289" s="161"/>
    </row>
    <row r="290" spans="1:13" ht="18" customHeight="1" x14ac:dyDescent="0.4">
      <c r="B290" s="203">
        <v>3000</v>
      </c>
      <c r="C290" s="226" t="str">
        <f>_xlfn.XLOOKUP(B290,'H 7 aanwijzingen'!$A$19:$A$71,'H 7 aanwijzingen'!$B$19:$B$71,"",1)</f>
        <v>Voorraad goederen</v>
      </c>
      <c r="D290" s="227"/>
      <c r="E290" s="228"/>
      <c r="F290" s="162">
        <v>30001</v>
      </c>
      <c r="G290" s="162" t="s">
        <v>185</v>
      </c>
      <c r="H290" s="164"/>
      <c r="I290" s="164"/>
      <c r="J290" s="167"/>
      <c r="K290" s="161">
        <v>2600</v>
      </c>
    </row>
    <row r="291" spans="1:13" ht="18" customHeight="1" x14ac:dyDescent="0.4">
      <c r="B291" s="203">
        <v>3000</v>
      </c>
      <c r="C291" s="226" t="str">
        <f>_xlfn.XLOOKUP(B291,'H 7 aanwijzingen'!$A$19:$A$71,'H 7 aanwijzingen'!$B$19:$B$71,"",1)</f>
        <v>Voorraad goederen</v>
      </c>
      <c r="D291" s="227"/>
      <c r="E291" s="228"/>
      <c r="F291" s="162">
        <v>30002</v>
      </c>
      <c r="G291" s="162" t="s">
        <v>186</v>
      </c>
      <c r="H291" s="164"/>
      <c r="I291" s="164"/>
      <c r="J291" s="167"/>
      <c r="K291" s="161">
        <v>2000</v>
      </c>
    </row>
    <row r="292" spans="1:13" ht="18" customHeight="1" x14ac:dyDescent="0.4">
      <c r="B292" s="203">
        <v>3000</v>
      </c>
      <c r="C292" s="226" t="str">
        <f>_xlfn.XLOOKUP(B292,'H 7 aanwijzingen'!$A$19:$A$71,'H 7 aanwijzingen'!$B$19:$B$71,"",1)</f>
        <v>Voorraad goederen</v>
      </c>
      <c r="D292" s="227"/>
      <c r="E292" s="228"/>
      <c r="F292" s="162">
        <v>30004</v>
      </c>
      <c r="G292" s="162" t="s">
        <v>187</v>
      </c>
      <c r="H292" s="164"/>
      <c r="I292" s="164"/>
      <c r="J292" s="167"/>
      <c r="K292" s="161">
        <v>3150</v>
      </c>
    </row>
    <row r="293" spans="1:13" ht="18" customHeight="1" x14ac:dyDescent="0.4">
      <c r="B293" s="203"/>
      <c r="C293" s="226" t="str">
        <f>_xlfn.XLOOKUP(B293,'H 7 aanwijzingen'!$A$19:$A$71,'H 7 aanwijzingen'!$B$19:$B$71,"",1)</f>
        <v/>
      </c>
      <c r="D293" s="227"/>
      <c r="E293" s="228"/>
      <c r="F293" s="204"/>
      <c r="G293" s="229"/>
      <c r="H293" s="230"/>
      <c r="I293" s="231"/>
      <c r="J293" s="201"/>
      <c r="K293" s="202"/>
    </row>
    <row r="294" spans="1:13" ht="18" customHeight="1" x14ac:dyDescent="0.4">
      <c r="B294" s="203"/>
      <c r="C294" s="226" t="str">
        <f>_xlfn.XLOOKUP(B294,'H 7 aanwijzingen'!$A$19:$A$71,'H 7 aanwijzingen'!$B$19:$B$71,"",1)</f>
        <v/>
      </c>
      <c r="D294" s="227"/>
      <c r="E294" s="228"/>
      <c r="F294" s="204"/>
      <c r="G294" s="229"/>
      <c r="H294" s="230"/>
      <c r="I294" s="231"/>
      <c r="J294" s="201"/>
      <c r="K294" s="202"/>
    </row>
    <row r="295" spans="1:13" ht="18" customHeight="1" x14ac:dyDescent="0.4">
      <c r="B295" s="123"/>
      <c r="C295" s="121"/>
      <c r="D295" s="121"/>
      <c r="E295" s="121"/>
      <c r="F295" s="45"/>
      <c r="G295" s="127"/>
      <c r="H295" s="127"/>
      <c r="I295" s="127"/>
      <c r="J295" s="29"/>
      <c r="K295" s="30"/>
    </row>
    <row r="297" spans="1:13" x14ac:dyDescent="0.4">
      <c r="B297" s="1" t="s">
        <v>140</v>
      </c>
    </row>
    <row r="298" spans="1:13" x14ac:dyDescent="0.4">
      <c r="A298" s="38" t="s">
        <v>23</v>
      </c>
      <c r="B298" s="2" t="s">
        <v>228</v>
      </c>
    </row>
    <row r="299" spans="1:13" ht="10.15" customHeight="1" x14ac:dyDescent="0.4">
      <c r="A299" s="4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</row>
    <row r="300" spans="1:13" s="2" customFormat="1" ht="18" customHeight="1" x14ac:dyDescent="0.45">
      <c r="A300" s="4"/>
      <c r="B300" s="6" t="s">
        <v>132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0.15" customHeight="1" x14ac:dyDescent="0.4">
      <c r="A301" s="4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</row>
    <row r="302" spans="1:13" s="2" customFormat="1" ht="18" customHeight="1" x14ac:dyDescent="0.45">
      <c r="A302" s="4"/>
      <c r="B302" s="7" t="s">
        <v>0</v>
      </c>
      <c r="C302" s="14">
        <v>10</v>
      </c>
      <c r="D302" s="3"/>
      <c r="E302" s="7" t="s">
        <v>9</v>
      </c>
      <c r="F302" s="9" t="s">
        <v>207</v>
      </c>
      <c r="G302" s="3"/>
      <c r="H302" s="257" t="s">
        <v>10</v>
      </c>
      <c r="I302" s="257"/>
      <c r="J302" s="10" t="s">
        <v>226</v>
      </c>
      <c r="K302" s="3"/>
      <c r="L302" s="3"/>
      <c r="M302" s="3"/>
    </row>
    <row r="303" spans="1:13" s="2" customFormat="1" ht="18" customHeight="1" x14ac:dyDescent="0.45">
      <c r="A303" s="4"/>
      <c r="B303" s="7" t="s">
        <v>15</v>
      </c>
      <c r="C303" s="15">
        <v>16600</v>
      </c>
      <c r="D303" s="3"/>
      <c r="E303" s="7" t="s">
        <v>16</v>
      </c>
      <c r="F303" s="159">
        <f>C303+J308</f>
        <v>1600</v>
      </c>
      <c r="G303" s="3"/>
      <c r="H303" s="3"/>
      <c r="I303" s="3"/>
      <c r="J303" s="3"/>
      <c r="K303" s="3"/>
      <c r="L303" s="3"/>
      <c r="M303" s="3"/>
    </row>
    <row r="304" spans="1:13" ht="10.15" customHeight="1" x14ac:dyDescent="0.4">
      <c r="A304" s="4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</row>
    <row r="305" spans="1:13" s="2" customFormat="1" ht="18" customHeight="1" x14ac:dyDescent="0.45">
      <c r="A305" s="4"/>
      <c r="B305" s="6" t="s">
        <v>14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0.15" customHeight="1" x14ac:dyDescent="0.4">
      <c r="A306" s="4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</row>
    <row r="307" spans="1:13" ht="30" x14ac:dyDescent="0.4">
      <c r="A307" s="4"/>
      <c r="B307" s="12" t="s">
        <v>17</v>
      </c>
      <c r="C307" s="13" t="s">
        <v>2</v>
      </c>
      <c r="D307" s="53" t="s">
        <v>33</v>
      </c>
      <c r="E307" s="258" t="s">
        <v>7</v>
      </c>
      <c r="F307" s="258"/>
      <c r="G307" s="16" t="s">
        <v>3</v>
      </c>
      <c r="H307" s="12" t="s">
        <v>28</v>
      </c>
      <c r="I307" s="12" t="s">
        <v>113</v>
      </c>
      <c r="J307" s="12" t="s">
        <v>11</v>
      </c>
      <c r="K307" s="12" t="s">
        <v>4</v>
      </c>
      <c r="L307" s="17" t="s">
        <v>18</v>
      </c>
      <c r="M307" s="65"/>
    </row>
    <row r="308" spans="1:13" s="2" customFormat="1" ht="18" customHeight="1" x14ac:dyDescent="0.45">
      <c r="A308" s="4"/>
      <c r="B308" s="168">
        <v>45321</v>
      </c>
      <c r="C308" s="169">
        <v>1070</v>
      </c>
      <c r="D308" s="41"/>
      <c r="E308" s="237" t="s">
        <v>171</v>
      </c>
      <c r="F308" s="237"/>
      <c r="G308" s="170"/>
      <c r="H308" s="171"/>
      <c r="I308" s="172"/>
      <c r="J308" s="183">
        <v>-15000</v>
      </c>
      <c r="K308" s="109"/>
      <c r="L308" s="42"/>
      <c r="M308" s="4"/>
    </row>
    <row r="309" spans="1:13" s="2" customFormat="1" ht="18" customHeight="1" x14ac:dyDescent="0.45">
      <c r="A309" s="4"/>
      <c r="B309" s="90"/>
      <c r="C309" s="91"/>
      <c r="D309" s="42"/>
      <c r="E309" s="259"/>
      <c r="F309" s="259"/>
      <c r="G309" s="92"/>
      <c r="H309" s="93"/>
      <c r="I309" s="94"/>
      <c r="J309" s="108"/>
      <c r="K309" s="109"/>
      <c r="L309" s="42"/>
      <c r="M309" s="4"/>
    </row>
    <row r="310" spans="1:13" ht="10.15" customHeight="1" x14ac:dyDescent="0.4">
      <c r="A310" s="4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</row>
    <row r="312" spans="1:13" x14ac:dyDescent="0.4">
      <c r="A312" s="38" t="s">
        <v>29</v>
      </c>
      <c r="B312" s="2" t="s">
        <v>229</v>
      </c>
    </row>
    <row r="313" spans="1:13" x14ac:dyDescent="0.4">
      <c r="B313" s="240" t="s">
        <v>36</v>
      </c>
      <c r="C313" s="241"/>
      <c r="D313" s="241"/>
      <c r="E313" s="241"/>
      <c r="F313" s="241"/>
      <c r="G313" s="241"/>
      <c r="H313" s="241"/>
      <c r="I313" s="241"/>
      <c r="J313" s="241"/>
      <c r="K313" s="21" t="s">
        <v>37</v>
      </c>
    </row>
    <row r="314" spans="1:13" x14ac:dyDescent="0.4">
      <c r="B314" s="242" t="s">
        <v>39</v>
      </c>
      <c r="C314" s="243"/>
      <c r="D314" s="243"/>
      <c r="E314" s="244"/>
      <c r="F314" s="245" t="s">
        <v>32</v>
      </c>
      <c r="G314" s="247" t="s">
        <v>7</v>
      </c>
      <c r="H314" s="248"/>
      <c r="I314" s="249"/>
      <c r="J314" s="253" t="s">
        <v>19</v>
      </c>
      <c r="K314" s="255" t="s">
        <v>20</v>
      </c>
    </row>
    <row r="315" spans="1:13" ht="18" customHeight="1" x14ac:dyDescent="0.4">
      <c r="B315" s="198" t="s">
        <v>111</v>
      </c>
      <c r="C315" s="199" t="s">
        <v>112</v>
      </c>
      <c r="D315" s="199"/>
      <c r="E315" s="200"/>
      <c r="F315" s="246"/>
      <c r="G315" s="250"/>
      <c r="H315" s="251"/>
      <c r="I315" s="252"/>
      <c r="J315" s="254"/>
      <c r="K315" s="256"/>
    </row>
    <row r="316" spans="1:13" ht="18" customHeight="1" x14ac:dyDescent="0.4">
      <c r="B316" s="203">
        <v>1070</v>
      </c>
      <c r="C316" s="226" t="str">
        <f>_xlfn.XLOOKUP(B316,'H 7 aanwijzingen'!$A$19:$A$71,'H 7 aanwijzingen'!$B$19:$B$71,"",1)</f>
        <v>Kruisposten</v>
      </c>
      <c r="D316" s="227"/>
      <c r="E316" s="228"/>
      <c r="F316" s="204"/>
      <c r="G316" s="237" t="str">
        <f>E308</f>
        <v>Gestort bij ING-bank</v>
      </c>
      <c r="H316" s="237"/>
      <c r="I316" s="237"/>
      <c r="J316" s="136">
        <v>15000</v>
      </c>
      <c r="K316" s="137"/>
    </row>
    <row r="317" spans="1:13" ht="18" customHeight="1" x14ac:dyDescent="0.4">
      <c r="B317" s="203">
        <v>1000</v>
      </c>
      <c r="C317" s="226" t="str">
        <f>_xlfn.XLOOKUP(B317,'H 7 aanwijzingen'!$A$19:$A$71,'H 7 aanwijzingen'!$B$19:$B$71,"",1)</f>
        <v>Kas</v>
      </c>
      <c r="D317" s="227"/>
      <c r="E317" s="228"/>
      <c r="F317" s="204"/>
      <c r="G317" s="235" t="str">
        <f>G316</f>
        <v>Gestort bij ING-bank</v>
      </c>
      <c r="H317" s="265"/>
      <c r="I317" s="236"/>
      <c r="J317" s="136"/>
      <c r="K317" s="137">
        <v>15000</v>
      </c>
    </row>
    <row r="318" spans="1:13" ht="18" customHeight="1" x14ac:dyDescent="0.4">
      <c r="B318" s="203"/>
      <c r="C318" s="226" t="str">
        <f>_xlfn.XLOOKUP(B318,'H 7 aanwijzingen'!$A$19:$A$71,'H 7 aanwijzingen'!$B$19:$B$71,"",1)</f>
        <v/>
      </c>
      <c r="D318" s="227"/>
      <c r="E318" s="228"/>
      <c r="F318" s="204"/>
      <c r="G318" s="229"/>
      <c r="H318" s="230"/>
      <c r="I318" s="231"/>
      <c r="J318" s="201"/>
      <c r="K318" s="202"/>
    </row>
    <row r="319" spans="1:13" ht="18" customHeight="1" x14ac:dyDescent="0.4">
      <c r="B319" s="123"/>
      <c r="C319" s="121"/>
      <c r="D319" s="121"/>
      <c r="E319" s="121"/>
      <c r="F319" s="45"/>
      <c r="G319" s="127"/>
      <c r="H319" s="127"/>
      <c r="I319" s="127"/>
      <c r="J319" s="29"/>
      <c r="K319" s="30"/>
    </row>
    <row r="321" spans="1:13" x14ac:dyDescent="0.4">
      <c r="B321" s="1" t="s">
        <v>141</v>
      </c>
    </row>
    <row r="322" spans="1:13" x14ac:dyDescent="0.4">
      <c r="A322" s="38" t="s">
        <v>23</v>
      </c>
      <c r="B322" s="2" t="s">
        <v>97</v>
      </c>
    </row>
    <row r="323" spans="1:13" ht="10.15" customHeight="1" x14ac:dyDescent="0.4">
      <c r="A323" s="4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</row>
    <row r="324" spans="1:13" s="2" customFormat="1" ht="18" customHeight="1" x14ac:dyDescent="0.45">
      <c r="A324" s="4"/>
      <c r="B324" s="6" t="s">
        <v>22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0.15" customHeight="1" x14ac:dyDescent="0.4">
      <c r="A325" s="4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</row>
    <row r="326" spans="1:13" s="2" customFormat="1" ht="18" customHeight="1" x14ac:dyDescent="0.45">
      <c r="A326" s="4"/>
      <c r="B326" s="7" t="s">
        <v>0</v>
      </c>
      <c r="C326" s="14">
        <v>20</v>
      </c>
      <c r="D326" s="3"/>
      <c r="E326" s="7" t="s">
        <v>9</v>
      </c>
      <c r="F326" s="9" t="s">
        <v>207</v>
      </c>
      <c r="G326" s="3"/>
      <c r="H326" s="257" t="s">
        <v>10</v>
      </c>
      <c r="I326" s="257"/>
      <c r="J326" s="10" t="s">
        <v>216</v>
      </c>
      <c r="K326" s="3"/>
      <c r="L326" s="3"/>
      <c r="M326" s="3"/>
    </row>
    <row r="327" spans="1:13" s="2" customFormat="1" ht="18" customHeight="1" x14ac:dyDescent="0.45">
      <c r="A327" s="4"/>
      <c r="B327" s="7" t="s">
        <v>15</v>
      </c>
      <c r="C327" s="15">
        <v>85100</v>
      </c>
      <c r="D327" s="3"/>
      <c r="E327" s="7" t="s">
        <v>16</v>
      </c>
      <c r="F327" s="159">
        <f>SUM(J332:J339)+C327</f>
        <v>85500</v>
      </c>
      <c r="G327" s="3"/>
      <c r="H327" s="3"/>
      <c r="I327" s="3"/>
      <c r="J327" s="3"/>
      <c r="K327" s="3"/>
      <c r="L327" s="3"/>
      <c r="M327" s="3"/>
    </row>
    <row r="328" spans="1:13" ht="10.15" customHeight="1" x14ac:dyDescent="0.4">
      <c r="A328" s="4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</row>
    <row r="329" spans="1:13" s="2" customFormat="1" ht="18" customHeight="1" x14ac:dyDescent="0.45">
      <c r="A329" s="4"/>
      <c r="B329" s="6" t="s">
        <v>14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0.15" customHeight="1" x14ac:dyDescent="0.4">
      <c r="A330" s="4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</row>
    <row r="331" spans="1:13" ht="30" x14ac:dyDescent="0.4">
      <c r="A331" s="4"/>
      <c r="B331" s="12" t="s">
        <v>17</v>
      </c>
      <c r="C331" s="13" t="s">
        <v>2</v>
      </c>
      <c r="D331" s="53" t="s">
        <v>33</v>
      </c>
      <c r="E331" s="258" t="s">
        <v>7</v>
      </c>
      <c r="F331" s="258"/>
      <c r="G331" s="16" t="s">
        <v>3</v>
      </c>
      <c r="H331" s="12" t="s">
        <v>28</v>
      </c>
      <c r="I331" s="12" t="s">
        <v>113</v>
      </c>
      <c r="J331" s="12" t="s">
        <v>11</v>
      </c>
      <c r="K331" s="12" t="s">
        <v>4</v>
      </c>
      <c r="L331" s="17" t="s">
        <v>18</v>
      </c>
      <c r="M331" s="65"/>
    </row>
    <row r="332" spans="1:13" s="2" customFormat="1" ht="18" customHeight="1" x14ac:dyDescent="0.45">
      <c r="A332" s="4"/>
      <c r="B332" s="168">
        <v>45322</v>
      </c>
      <c r="C332" s="169">
        <v>1100</v>
      </c>
      <c r="D332" s="41">
        <v>11035</v>
      </c>
      <c r="E332" s="237" t="s">
        <v>251</v>
      </c>
      <c r="F332" s="237"/>
      <c r="G332" s="170"/>
      <c r="H332" s="171"/>
      <c r="I332" s="172"/>
      <c r="J332" s="183">
        <v>7000</v>
      </c>
      <c r="K332" s="109"/>
      <c r="L332" s="42"/>
      <c r="M332" s="4"/>
    </row>
    <row r="333" spans="1:13" s="2" customFormat="1" ht="18" customHeight="1" x14ac:dyDescent="0.45">
      <c r="A333" s="4"/>
      <c r="B333" s="168">
        <v>45322</v>
      </c>
      <c r="C333" s="169">
        <v>1400</v>
      </c>
      <c r="D333" s="41">
        <v>14024</v>
      </c>
      <c r="E333" s="235">
        <v>36985</v>
      </c>
      <c r="F333" s="236"/>
      <c r="G333" s="170"/>
      <c r="H333" s="171"/>
      <c r="I333" s="172"/>
      <c r="J333" s="183">
        <v>-7500</v>
      </c>
      <c r="K333" s="109"/>
      <c r="L333" s="42"/>
      <c r="M333" s="4"/>
    </row>
    <row r="334" spans="1:13" s="2" customFormat="1" ht="18" customHeight="1" x14ac:dyDescent="0.45">
      <c r="A334" s="4"/>
      <c r="B334" s="168">
        <v>45322</v>
      </c>
      <c r="C334" s="169">
        <v>1500</v>
      </c>
      <c r="D334" s="41"/>
      <c r="E334" s="235" t="s">
        <v>230</v>
      </c>
      <c r="F334" s="236"/>
      <c r="G334" s="170"/>
      <c r="H334" s="171"/>
      <c r="I334" s="172"/>
      <c r="J334" s="183">
        <v>-2800</v>
      </c>
      <c r="K334" s="109"/>
      <c r="L334" s="42"/>
      <c r="M334" s="4"/>
    </row>
    <row r="335" spans="1:13" s="2" customFormat="1" ht="18" customHeight="1" x14ac:dyDescent="0.45">
      <c r="A335" s="4"/>
      <c r="B335" s="168">
        <v>45322</v>
      </c>
      <c r="C335" s="169">
        <v>1500</v>
      </c>
      <c r="D335" s="41"/>
      <c r="E335" s="235" t="s">
        <v>231</v>
      </c>
      <c r="F335" s="236"/>
      <c r="G335" s="170"/>
      <c r="H335" s="171"/>
      <c r="I335" s="172"/>
      <c r="J335" s="183">
        <v>-3800</v>
      </c>
      <c r="K335" s="109"/>
      <c r="L335" s="42"/>
      <c r="M335" s="4"/>
    </row>
    <row r="336" spans="1:13" s="2" customFormat="1" ht="18" customHeight="1" x14ac:dyDescent="0.45">
      <c r="A336" s="4"/>
      <c r="B336" s="168">
        <v>45322</v>
      </c>
      <c r="C336" s="169">
        <v>1500</v>
      </c>
      <c r="D336" s="41"/>
      <c r="E336" s="235" t="s">
        <v>232</v>
      </c>
      <c r="F336" s="236"/>
      <c r="G336" s="170"/>
      <c r="H336" s="171"/>
      <c r="I336" s="172"/>
      <c r="J336" s="183">
        <v>-3600</v>
      </c>
      <c r="K336" s="109"/>
      <c r="L336" s="42"/>
      <c r="M336" s="4"/>
    </row>
    <row r="337" spans="1:13" s="2" customFormat="1" ht="18" customHeight="1" x14ac:dyDescent="0.45">
      <c r="A337" s="4"/>
      <c r="B337" s="168">
        <v>45322</v>
      </c>
      <c r="C337" s="169">
        <v>9100</v>
      </c>
      <c r="D337" s="41"/>
      <c r="E337" s="235" t="s">
        <v>233</v>
      </c>
      <c r="F337" s="236"/>
      <c r="G337" s="170"/>
      <c r="H337" s="171"/>
      <c r="I337" s="172"/>
      <c r="J337" s="183">
        <v>-900</v>
      </c>
      <c r="K337" s="109"/>
      <c r="L337" s="42"/>
      <c r="M337" s="4"/>
    </row>
    <row r="338" spans="1:13" s="2" customFormat="1" ht="18" customHeight="1" x14ac:dyDescent="0.45">
      <c r="A338" s="4"/>
      <c r="B338" s="168">
        <v>45322</v>
      </c>
      <c r="C338" s="169">
        <v>1070</v>
      </c>
      <c r="D338" s="41"/>
      <c r="E338" s="235" t="s">
        <v>173</v>
      </c>
      <c r="F338" s="236"/>
      <c r="G338" s="170"/>
      <c r="H338" s="171"/>
      <c r="I338" s="172"/>
      <c r="J338" s="183">
        <v>15000</v>
      </c>
      <c r="K338" s="109"/>
      <c r="L338" s="42"/>
      <c r="M338" s="4"/>
    </row>
    <row r="339" spans="1:13" s="2" customFormat="1" ht="18" customHeight="1" x14ac:dyDescent="0.45">
      <c r="A339" s="4"/>
      <c r="B339" s="168">
        <v>45322</v>
      </c>
      <c r="C339" s="184" t="s">
        <v>98</v>
      </c>
      <c r="D339" s="185"/>
      <c r="E339" s="238" t="s">
        <v>188</v>
      </c>
      <c r="F339" s="238"/>
      <c r="G339" s="186"/>
      <c r="H339" s="187"/>
      <c r="I339" s="188"/>
      <c r="J339" s="189">
        <v>-3000</v>
      </c>
      <c r="K339" s="109"/>
      <c r="L339" s="42"/>
      <c r="M339" s="4"/>
    </row>
    <row r="340" spans="1:13" s="2" customFormat="1" ht="18" customHeight="1" x14ac:dyDescent="0.45">
      <c r="A340" s="4"/>
      <c r="B340" s="90"/>
      <c r="C340" s="91"/>
      <c r="D340" s="42"/>
      <c r="E340" s="260"/>
      <c r="F340" s="261"/>
      <c r="G340" s="92"/>
      <c r="H340" s="93"/>
      <c r="I340" s="94"/>
      <c r="J340" s="108"/>
      <c r="K340" s="109"/>
      <c r="L340" s="42"/>
      <c r="M340" s="4"/>
    </row>
    <row r="341" spans="1:13" s="2" customFormat="1" ht="18" customHeight="1" x14ac:dyDescent="0.45">
      <c r="A341" s="4"/>
      <c r="B341" s="90"/>
      <c r="C341" s="110"/>
      <c r="D341" s="111"/>
      <c r="E341" s="294"/>
      <c r="F341" s="294"/>
      <c r="G341" s="112"/>
      <c r="H341" s="113"/>
      <c r="I341" s="114"/>
      <c r="J341" s="115"/>
      <c r="K341" s="114"/>
      <c r="L341" s="111"/>
      <c r="M341" s="3"/>
    </row>
    <row r="342" spans="1:13" ht="10.15" customHeight="1" x14ac:dyDescent="0.4">
      <c r="A342" s="4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</row>
    <row r="344" spans="1:13" x14ac:dyDescent="0.4">
      <c r="A344" s="38" t="s">
        <v>29</v>
      </c>
      <c r="B344" s="2" t="s">
        <v>35</v>
      </c>
    </row>
    <row r="345" spans="1:13" x14ac:dyDescent="0.4">
      <c r="B345" s="240" t="s">
        <v>36</v>
      </c>
      <c r="C345" s="241"/>
      <c r="D345" s="241"/>
      <c r="E345" s="241"/>
      <c r="F345" s="241"/>
      <c r="G345" s="241"/>
      <c r="H345" s="241"/>
      <c r="I345" s="241"/>
      <c r="J345" s="241"/>
      <c r="K345" s="21" t="s">
        <v>37</v>
      </c>
    </row>
    <row r="346" spans="1:13" x14ac:dyDescent="0.4">
      <c r="B346" s="242" t="s">
        <v>39</v>
      </c>
      <c r="C346" s="243"/>
      <c r="D346" s="243"/>
      <c r="E346" s="244"/>
      <c r="F346" s="245" t="s">
        <v>32</v>
      </c>
      <c r="G346" s="247" t="s">
        <v>7</v>
      </c>
      <c r="H346" s="248"/>
      <c r="I346" s="249"/>
      <c r="J346" s="253" t="s">
        <v>19</v>
      </c>
      <c r="K346" s="255" t="s">
        <v>20</v>
      </c>
    </row>
    <row r="347" spans="1:13" ht="18" customHeight="1" x14ac:dyDescent="0.4">
      <c r="B347" s="198" t="s">
        <v>111</v>
      </c>
      <c r="C347" s="199" t="s">
        <v>112</v>
      </c>
      <c r="D347" s="199"/>
      <c r="E347" s="200"/>
      <c r="F347" s="246"/>
      <c r="G347" s="250"/>
      <c r="H347" s="251"/>
      <c r="I347" s="252"/>
      <c r="J347" s="254"/>
      <c r="K347" s="256"/>
    </row>
    <row r="348" spans="1:13" ht="18" customHeight="1" x14ac:dyDescent="0.4">
      <c r="B348" s="203">
        <v>1100</v>
      </c>
      <c r="C348" s="226" t="str">
        <f>_xlfn.XLOOKUP(B348,'H 7 aanwijzingen'!$A$19:$A$71,'H 7 aanwijzingen'!$B$19:$B$71,"",1)</f>
        <v>Debiteuren</v>
      </c>
      <c r="D348" s="227"/>
      <c r="E348" s="228"/>
      <c r="F348" s="205">
        <v>11035</v>
      </c>
      <c r="G348" s="237" t="s">
        <v>251</v>
      </c>
      <c r="H348" s="237"/>
      <c r="I348" s="237"/>
      <c r="J348" s="136"/>
      <c r="K348" s="137">
        <v>7000</v>
      </c>
    </row>
    <row r="349" spans="1:13" ht="18" customHeight="1" x14ac:dyDescent="0.4">
      <c r="B349" s="203">
        <v>1060</v>
      </c>
      <c r="C349" s="226" t="str">
        <f>_xlfn.XLOOKUP(B349,'H 7 aanwijzingen'!$A$19:$A$71,'H 7 aanwijzingen'!$B$19:$B$71,"",1)</f>
        <v>ING-bank</v>
      </c>
      <c r="D349" s="227"/>
      <c r="E349" s="228"/>
      <c r="F349" s="205"/>
      <c r="G349" s="235" t="s">
        <v>252</v>
      </c>
      <c r="H349" s="265"/>
      <c r="I349" s="236"/>
      <c r="J349" s="136">
        <v>7000</v>
      </c>
      <c r="K349" s="137"/>
    </row>
    <row r="350" spans="1:13" ht="18" customHeight="1" x14ac:dyDescent="0.4">
      <c r="B350" s="203">
        <v>1400</v>
      </c>
      <c r="C350" s="226" t="str">
        <f>_xlfn.XLOOKUP(B350,'H 7 aanwijzingen'!$A$19:$A$71,'H 7 aanwijzingen'!$B$19:$B$71,"",1)</f>
        <v>Crediteuren</v>
      </c>
      <c r="D350" s="227"/>
      <c r="E350" s="228"/>
      <c r="F350" s="205">
        <v>14024</v>
      </c>
      <c r="G350" s="174">
        <v>36985</v>
      </c>
      <c r="H350" s="175"/>
      <c r="I350" s="176"/>
      <c r="J350" s="136">
        <v>7500</v>
      </c>
      <c r="K350" s="137"/>
    </row>
    <row r="351" spans="1:13" ht="18" customHeight="1" x14ac:dyDescent="0.4">
      <c r="B351" s="203">
        <v>1060</v>
      </c>
      <c r="C351" s="226" t="str">
        <f>_xlfn.XLOOKUP(B351,'H 7 aanwijzingen'!$A$19:$A$71,'H 7 aanwijzingen'!$B$19:$B$71,"",1)</f>
        <v>ING-bank</v>
      </c>
      <c r="D351" s="227"/>
      <c r="E351" s="228"/>
      <c r="F351" s="205"/>
      <c r="G351" s="235" t="s">
        <v>189</v>
      </c>
      <c r="H351" s="265"/>
      <c r="I351" s="236"/>
      <c r="J351" s="136"/>
      <c r="K351" s="137">
        <v>7500</v>
      </c>
    </row>
    <row r="352" spans="1:13" ht="18" customHeight="1" x14ac:dyDescent="0.4">
      <c r="B352" s="203">
        <v>1500</v>
      </c>
      <c r="C352" s="226" t="str">
        <f>_xlfn.XLOOKUP(B352,'H 7 aanwijzingen'!$A$19:$A$71,'H 7 aanwijzingen'!$B$19:$B$71,"",1)</f>
        <v>Te betalen nettolonen</v>
      </c>
      <c r="D352" s="227"/>
      <c r="E352" s="228"/>
      <c r="F352" s="205"/>
      <c r="G352" s="235" t="s">
        <v>230</v>
      </c>
      <c r="H352" s="265"/>
      <c r="I352" s="236"/>
      <c r="J352" s="190">
        <v>2800</v>
      </c>
      <c r="K352" s="191"/>
    </row>
    <row r="353" spans="2:11" ht="18" customHeight="1" x14ac:dyDescent="0.4">
      <c r="B353" s="203">
        <v>1060</v>
      </c>
      <c r="C353" s="226" t="str">
        <f>_xlfn.XLOOKUP(B353,'H 7 aanwijzingen'!$A$19:$A$71,'H 7 aanwijzingen'!$B$19:$B$71,"",1)</f>
        <v>ING-bank</v>
      </c>
      <c r="D353" s="227"/>
      <c r="E353" s="228"/>
      <c r="F353" s="205"/>
      <c r="G353" s="235" t="s">
        <v>230</v>
      </c>
      <c r="H353" s="265"/>
      <c r="I353" s="236"/>
      <c r="J353" s="18"/>
      <c r="K353" s="18">
        <v>2800</v>
      </c>
    </row>
    <row r="354" spans="2:11" ht="18" customHeight="1" x14ac:dyDescent="0.4">
      <c r="B354" s="203">
        <v>1500</v>
      </c>
      <c r="C354" s="226" t="str">
        <f>_xlfn.XLOOKUP(B354,'H 7 aanwijzingen'!$A$19:$A$71,'H 7 aanwijzingen'!$B$19:$B$71,"",1)</f>
        <v>Te betalen nettolonen</v>
      </c>
      <c r="D354" s="227"/>
      <c r="E354" s="228"/>
      <c r="F354" s="205"/>
      <c r="G354" s="235" t="s">
        <v>231</v>
      </c>
      <c r="H354" s="265"/>
      <c r="I354" s="236"/>
      <c r="J354" s="18">
        <v>3800</v>
      </c>
      <c r="K354" s="18"/>
    </row>
    <row r="355" spans="2:11" ht="18" customHeight="1" x14ac:dyDescent="0.4">
      <c r="B355" s="203">
        <v>1060</v>
      </c>
      <c r="C355" s="226" t="str">
        <f>_xlfn.XLOOKUP(B355,'H 7 aanwijzingen'!$A$19:$A$71,'H 7 aanwijzingen'!$B$19:$B$71,"",1)</f>
        <v>ING-bank</v>
      </c>
      <c r="D355" s="227"/>
      <c r="E355" s="228"/>
      <c r="F355" s="205"/>
      <c r="G355" s="235" t="s">
        <v>231</v>
      </c>
      <c r="H355" s="265"/>
      <c r="I355" s="236"/>
      <c r="J355" s="18"/>
      <c r="K355" s="18">
        <v>3800</v>
      </c>
    </row>
    <row r="356" spans="2:11" ht="18" customHeight="1" x14ac:dyDescent="0.4">
      <c r="B356" s="203">
        <v>1500</v>
      </c>
      <c r="C356" s="226" t="str">
        <f>_xlfn.XLOOKUP(B356,'H 7 aanwijzingen'!$A$19:$A$71,'H 7 aanwijzingen'!$B$19:$B$71,"",1)</f>
        <v>Te betalen nettolonen</v>
      </c>
      <c r="D356" s="227"/>
      <c r="E356" s="228"/>
      <c r="F356" s="205"/>
      <c r="G356" s="235" t="s">
        <v>232</v>
      </c>
      <c r="H356" s="265"/>
      <c r="I356" s="236"/>
      <c r="J356" s="18">
        <v>3600</v>
      </c>
      <c r="K356" s="18"/>
    </row>
    <row r="357" spans="2:11" ht="18" customHeight="1" x14ac:dyDescent="0.4">
      <c r="B357" s="203">
        <v>1060</v>
      </c>
      <c r="C357" s="226" t="str">
        <f>_xlfn.XLOOKUP(B357,'H 7 aanwijzingen'!$A$19:$A$71,'H 7 aanwijzingen'!$B$19:$B$71,"",1)</f>
        <v>ING-bank</v>
      </c>
      <c r="D357" s="227"/>
      <c r="E357" s="228"/>
      <c r="F357" s="205"/>
      <c r="G357" s="235" t="s">
        <v>232</v>
      </c>
      <c r="H357" s="265"/>
      <c r="I357" s="236"/>
      <c r="J357" s="18"/>
      <c r="K357" s="18">
        <v>3600</v>
      </c>
    </row>
    <row r="358" spans="2:11" ht="18" customHeight="1" x14ac:dyDescent="0.4">
      <c r="B358" s="203">
        <v>9100</v>
      </c>
      <c r="C358" s="226" t="str">
        <f>_xlfn.XLOOKUP(B358,'H 7 aanwijzingen'!$A$19:$A$71,'H 7 aanwijzingen'!$B$19:$B$71,"",1)</f>
        <v>Interestkosten</v>
      </c>
      <c r="D358" s="227"/>
      <c r="E358" s="228"/>
      <c r="F358" s="205"/>
      <c r="G358" s="235" t="s">
        <v>233</v>
      </c>
      <c r="H358" s="265"/>
      <c r="I358" s="236"/>
      <c r="J358" s="18">
        <v>900</v>
      </c>
      <c r="K358" s="18"/>
    </row>
    <row r="359" spans="2:11" ht="18" customHeight="1" x14ac:dyDescent="0.4">
      <c r="B359" s="203">
        <v>1060</v>
      </c>
      <c r="C359" s="226" t="str">
        <f>_xlfn.XLOOKUP(B359,'H 7 aanwijzingen'!$A$19:$A$71,'H 7 aanwijzingen'!$B$19:$B$71,"",1)</f>
        <v>ING-bank</v>
      </c>
      <c r="D359" s="227"/>
      <c r="E359" s="228"/>
      <c r="F359" s="205"/>
      <c r="G359" s="235" t="s">
        <v>233</v>
      </c>
      <c r="H359" s="265"/>
      <c r="I359" s="236"/>
      <c r="J359" s="18"/>
      <c r="K359" s="18">
        <v>900</v>
      </c>
    </row>
    <row r="360" spans="2:11" ht="18" customHeight="1" x14ac:dyDescent="0.4">
      <c r="B360" s="203">
        <v>1070</v>
      </c>
      <c r="C360" s="226" t="str">
        <f>_xlfn.XLOOKUP(B360,'H 7 aanwijzingen'!$A$19:$A$71,'H 7 aanwijzingen'!$B$19:$B$71,"",1)</f>
        <v>Kruisposten</v>
      </c>
      <c r="D360" s="227"/>
      <c r="E360" s="228"/>
      <c r="F360" s="205"/>
      <c r="G360" s="235" t="s">
        <v>173</v>
      </c>
      <c r="H360" s="265"/>
      <c r="I360" s="236"/>
      <c r="J360" s="18"/>
      <c r="K360" s="18">
        <v>15000</v>
      </c>
    </row>
    <row r="361" spans="2:11" ht="18" customHeight="1" x14ac:dyDescent="0.4">
      <c r="B361" s="203">
        <v>1060</v>
      </c>
      <c r="C361" s="226" t="str">
        <f>_xlfn.XLOOKUP(B361,'H 7 aanwijzingen'!$A$19:$A$71,'H 7 aanwijzingen'!$B$19:$B$71,"",1)</f>
        <v>ING-bank</v>
      </c>
      <c r="D361" s="227"/>
      <c r="E361" s="228"/>
      <c r="F361" s="205"/>
      <c r="G361" s="235" t="s">
        <v>173</v>
      </c>
      <c r="H361" s="265"/>
      <c r="I361" s="236"/>
      <c r="J361" s="18">
        <v>15000</v>
      </c>
      <c r="K361" s="18"/>
    </row>
    <row r="362" spans="2:11" ht="18" customHeight="1" x14ac:dyDescent="0.4">
      <c r="B362" s="203">
        <v>680</v>
      </c>
      <c r="C362" s="226" t="str">
        <f>_xlfn.XLOOKUP(B362,'H 7 aanwijzingen'!$A$19:$A$71,'H 7 aanwijzingen'!$B$19:$B$71,"",1)</f>
        <v>Privé</v>
      </c>
      <c r="D362" s="227"/>
      <c r="E362" s="228"/>
      <c r="F362" s="205"/>
      <c r="G362" s="266" t="s">
        <v>188</v>
      </c>
      <c r="H362" s="267"/>
      <c r="I362" s="268"/>
      <c r="J362" s="18">
        <v>3000</v>
      </c>
      <c r="K362" s="18"/>
    </row>
    <row r="363" spans="2:11" ht="18" customHeight="1" x14ac:dyDescent="0.4">
      <c r="B363" s="203">
        <v>1060</v>
      </c>
      <c r="C363" s="226" t="str">
        <f>_xlfn.XLOOKUP(B363,'H 7 aanwijzingen'!$A$19:$A$71,'H 7 aanwijzingen'!$B$19:$B$71,"",1)</f>
        <v>ING-bank</v>
      </c>
      <c r="D363" s="227"/>
      <c r="E363" s="228"/>
      <c r="F363" s="205"/>
      <c r="G363" s="266" t="s">
        <v>188</v>
      </c>
      <c r="H363" s="267"/>
      <c r="I363" s="268"/>
      <c r="J363" s="18"/>
      <c r="K363" s="18">
        <v>3000</v>
      </c>
    </row>
    <row r="364" spans="2:11" ht="18" customHeight="1" x14ac:dyDescent="0.4">
      <c r="B364" s="203"/>
      <c r="C364" s="226" t="str">
        <f>_xlfn.XLOOKUP(B364,'H 7 aanwijzingen'!$A$19:$A$71,'H 7 aanwijzingen'!$B$19:$B$71,"",1)</f>
        <v/>
      </c>
      <c r="D364" s="227"/>
      <c r="E364" s="228"/>
      <c r="F364" s="204"/>
      <c r="G364" s="229"/>
      <c r="H364" s="230"/>
      <c r="I364" s="231"/>
      <c r="J364" s="201"/>
      <c r="K364" s="202"/>
    </row>
    <row r="365" spans="2:11" ht="18" customHeight="1" x14ac:dyDescent="0.4">
      <c r="B365" s="203"/>
      <c r="C365" s="226" t="str">
        <f>_xlfn.XLOOKUP(B365,'H 7 aanwijzingen'!$A$19:$A$71,'H 7 aanwijzingen'!$B$19:$B$71,"",1)</f>
        <v/>
      </c>
      <c r="D365" s="227"/>
      <c r="E365" s="228"/>
      <c r="F365" s="204"/>
      <c r="G365" s="229"/>
      <c r="H365" s="230"/>
      <c r="I365" s="231"/>
      <c r="J365" s="201"/>
      <c r="K365" s="202"/>
    </row>
    <row r="366" spans="2:11" x14ac:dyDescent="0.4">
      <c r="J366" s="207"/>
      <c r="K366" s="207"/>
    </row>
    <row r="368" spans="2:11" x14ac:dyDescent="0.4">
      <c r="B368" s="1" t="s">
        <v>142</v>
      </c>
    </row>
    <row r="369" spans="1:11" x14ac:dyDescent="0.4">
      <c r="B369" s="2" t="s">
        <v>143</v>
      </c>
    </row>
    <row r="370" spans="1:11" ht="14.45" customHeight="1" x14ac:dyDescent="0.4">
      <c r="B370" s="116" t="s">
        <v>144</v>
      </c>
      <c r="C370" s="117"/>
      <c r="D370" s="117"/>
      <c r="E370" s="117"/>
      <c r="F370" s="117"/>
      <c r="G370" s="117"/>
      <c r="H370" s="117"/>
      <c r="I370" s="117"/>
      <c r="J370" s="19" t="s">
        <v>130</v>
      </c>
      <c r="K370" s="40"/>
    </row>
    <row r="371" spans="1:11" s="46" customFormat="1" ht="30" x14ac:dyDescent="0.4">
      <c r="A371" s="118"/>
      <c r="B371" s="211" t="s">
        <v>17</v>
      </c>
      <c r="C371" s="211" t="s">
        <v>0</v>
      </c>
      <c r="D371" s="211" t="s">
        <v>31</v>
      </c>
      <c r="E371" s="264" t="s">
        <v>7</v>
      </c>
      <c r="F371" s="264"/>
      <c r="G371" s="264"/>
      <c r="H371" s="264"/>
      <c r="I371" s="215" t="s">
        <v>19</v>
      </c>
      <c r="J371" s="215" t="s">
        <v>20</v>
      </c>
    </row>
    <row r="372" spans="1:11" ht="18" customHeight="1" x14ac:dyDescent="0.4">
      <c r="B372" s="212">
        <v>45292</v>
      </c>
      <c r="C372" s="196"/>
      <c r="D372" s="196"/>
      <c r="E372" s="237" t="s">
        <v>38</v>
      </c>
      <c r="F372" s="237"/>
      <c r="G372" s="237"/>
      <c r="H372" s="237"/>
      <c r="I372" s="18">
        <v>1000</v>
      </c>
      <c r="J372" s="18"/>
    </row>
    <row r="373" spans="1:11" ht="18" customHeight="1" x14ac:dyDescent="0.4">
      <c r="B373" s="213">
        <v>45305</v>
      </c>
      <c r="C373" s="214">
        <v>10</v>
      </c>
      <c r="D373" s="214" t="s">
        <v>208</v>
      </c>
      <c r="E373" s="235" t="s">
        <v>190</v>
      </c>
      <c r="F373" s="265"/>
      <c r="G373" s="265"/>
      <c r="H373" s="236"/>
      <c r="I373" s="18">
        <v>18600</v>
      </c>
      <c r="J373" s="18"/>
    </row>
    <row r="374" spans="1:11" ht="18" customHeight="1" x14ac:dyDescent="0.4">
      <c r="B374" s="213">
        <v>45305</v>
      </c>
      <c r="C374" s="214">
        <v>10</v>
      </c>
      <c r="D374" s="214" t="s">
        <v>216</v>
      </c>
      <c r="E374" s="235" t="s">
        <v>191</v>
      </c>
      <c r="F374" s="265"/>
      <c r="G374" s="265"/>
      <c r="H374" s="236"/>
      <c r="I374" s="18"/>
      <c r="J374" s="18">
        <v>18500</v>
      </c>
    </row>
    <row r="375" spans="1:11" ht="18" customHeight="1" x14ac:dyDescent="0.4">
      <c r="B375" s="212">
        <v>45321</v>
      </c>
      <c r="C375" s="196">
        <v>10</v>
      </c>
      <c r="D375" s="196" t="s">
        <v>221</v>
      </c>
      <c r="E375" s="235" t="s">
        <v>192</v>
      </c>
      <c r="F375" s="265"/>
      <c r="G375" s="265"/>
      <c r="H375" s="236"/>
      <c r="I375" s="18">
        <v>15500</v>
      </c>
      <c r="J375" s="18"/>
    </row>
    <row r="376" spans="1:11" ht="18" customHeight="1" x14ac:dyDescent="0.4">
      <c r="B376" s="212">
        <v>45321</v>
      </c>
      <c r="C376" s="196">
        <v>10</v>
      </c>
      <c r="D376" s="196" t="s">
        <v>226</v>
      </c>
      <c r="E376" s="235" t="s">
        <v>191</v>
      </c>
      <c r="F376" s="265"/>
      <c r="G376" s="265"/>
      <c r="H376" s="236"/>
      <c r="I376" s="18"/>
      <c r="J376" s="18">
        <v>15000</v>
      </c>
    </row>
    <row r="377" spans="1:11" ht="18" customHeight="1" x14ac:dyDescent="0.4">
      <c r="B377" s="212">
        <v>45322</v>
      </c>
      <c r="C377" s="196"/>
      <c r="D377" s="196"/>
      <c r="E377" s="235" t="s">
        <v>193</v>
      </c>
      <c r="F377" s="265"/>
      <c r="G377" s="265"/>
      <c r="H377" s="236"/>
      <c r="I377" s="18"/>
      <c r="J377" s="18">
        <v>1600</v>
      </c>
    </row>
    <row r="378" spans="1:11" ht="18" customHeight="1" x14ac:dyDescent="0.4">
      <c r="B378" s="212"/>
      <c r="C378" s="196"/>
      <c r="D378" s="196"/>
      <c r="E378" s="235"/>
      <c r="F378" s="265"/>
      <c r="G378" s="265"/>
      <c r="H378" s="236"/>
      <c r="I378" s="216">
        <f>SUM(I372:I377)</f>
        <v>35100</v>
      </c>
      <c r="J378" s="216">
        <f>SUM(J372:J377)</f>
        <v>35100</v>
      </c>
    </row>
    <row r="381" spans="1:11" x14ac:dyDescent="0.4">
      <c r="B381" s="1" t="s">
        <v>145</v>
      </c>
    </row>
    <row r="382" spans="1:11" x14ac:dyDescent="0.4">
      <c r="B382" s="2" t="s">
        <v>146</v>
      </c>
    </row>
    <row r="383" spans="1:11" ht="15" customHeight="1" x14ac:dyDescent="0.4">
      <c r="B383" s="289" t="s">
        <v>147</v>
      </c>
      <c r="C383" s="290"/>
      <c r="D383" s="290"/>
      <c r="E383" s="290"/>
      <c r="F383" s="290"/>
      <c r="G383" s="290"/>
      <c r="H383" s="290"/>
      <c r="I383" s="290"/>
      <c r="J383" s="19" t="s">
        <v>130</v>
      </c>
    </row>
    <row r="384" spans="1:11" ht="30" x14ac:dyDescent="0.4">
      <c r="B384" s="211" t="s">
        <v>17</v>
      </c>
      <c r="C384" s="211" t="s">
        <v>0</v>
      </c>
      <c r="D384" s="211" t="s">
        <v>31</v>
      </c>
      <c r="E384" s="264" t="s">
        <v>7</v>
      </c>
      <c r="F384" s="264"/>
      <c r="G384" s="264"/>
      <c r="H384" s="264"/>
      <c r="I384" s="215" t="s">
        <v>19</v>
      </c>
      <c r="J384" s="215" t="s">
        <v>20</v>
      </c>
    </row>
    <row r="385" spans="1:10" ht="18" customHeight="1" x14ac:dyDescent="0.4">
      <c r="B385" s="212">
        <v>45305</v>
      </c>
      <c r="C385" s="196">
        <v>10</v>
      </c>
      <c r="D385" s="196" t="s">
        <v>216</v>
      </c>
      <c r="E385" s="235" t="s">
        <v>191</v>
      </c>
      <c r="F385" s="265"/>
      <c r="G385" s="265"/>
      <c r="H385" s="236"/>
      <c r="I385" s="18">
        <v>18500</v>
      </c>
      <c r="J385" s="18"/>
    </row>
    <row r="386" spans="1:10" ht="18" customHeight="1" x14ac:dyDescent="0.4">
      <c r="B386" s="212">
        <v>45306</v>
      </c>
      <c r="C386" s="196">
        <v>20</v>
      </c>
      <c r="D386" s="196" t="s">
        <v>208</v>
      </c>
      <c r="E386" s="174" t="s">
        <v>173</v>
      </c>
      <c r="F386" s="175"/>
      <c r="G386" s="175"/>
      <c r="H386" s="176"/>
      <c r="I386" s="18"/>
      <c r="J386" s="18">
        <v>18500</v>
      </c>
    </row>
    <row r="387" spans="1:10" ht="18" customHeight="1" x14ac:dyDescent="0.4">
      <c r="B387" s="212">
        <v>45321</v>
      </c>
      <c r="C387" s="196">
        <v>10</v>
      </c>
      <c r="D387" s="196" t="s">
        <v>226</v>
      </c>
      <c r="E387" s="235" t="s">
        <v>191</v>
      </c>
      <c r="F387" s="265"/>
      <c r="G387" s="265"/>
      <c r="H387" s="236"/>
      <c r="I387" s="18">
        <v>15000</v>
      </c>
      <c r="J387" s="18"/>
    </row>
    <row r="388" spans="1:10" ht="18" customHeight="1" x14ac:dyDescent="0.4">
      <c r="B388" s="212">
        <v>45322</v>
      </c>
      <c r="C388" s="196">
        <v>20</v>
      </c>
      <c r="D388" s="196" t="s">
        <v>216</v>
      </c>
      <c r="E388" s="174" t="s">
        <v>173</v>
      </c>
      <c r="F388" s="175"/>
      <c r="G388" s="175"/>
      <c r="H388" s="176"/>
      <c r="I388" s="18"/>
      <c r="J388" s="18">
        <v>15000</v>
      </c>
    </row>
    <row r="389" spans="1:10" ht="18" customHeight="1" x14ac:dyDescent="0.4">
      <c r="B389" s="217"/>
      <c r="C389" s="217"/>
      <c r="D389" s="217"/>
      <c r="E389" s="291"/>
      <c r="F389" s="292"/>
      <c r="G389" s="292"/>
      <c r="H389" s="293"/>
      <c r="I389" s="192">
        <f>SUM(I385:I388)</f>
        <v>33500</v>
      </c>
      <c r="J389" s="192">
        <f>SUM(J385:J388)</f>
        <v>33500</v>
      </c>
    </row>
    <row r="392" spans="1:10" x14ac:dyDescent="0.4">
      <c r="B392" s="1" t="s">
        <v>148</v>
      </c>
    </row>
    <row r="393" spans="1:10" x14ac:dyDescent="0.4">
      <c r="B393" s="44" t="s">
        <v>149</v>
      </c>
    </row>
    <row r="394" spans="1:10" ht="15" customHeight="1" x14ac:dyDescent="0.4">
      <c r="B394" s="284" t="s">
        <v>150</v>
      </c>
      <c r="C394" s="285"/>
      <c r="D394" s="285"/>
      <c r="E394" s="285"/>
      <c r="F394" s="285"/>
      <c r="G394" s="285"/>
      <c r="H394" s="285"/>
      <c r="I394" s="285"/>
      <c r="J394" s="20" t="s">
        <v>12</v>
      </c>
    </row>
    <row r="395" spans="1:10" s="78" customFormat="1" ht="30" x14ac:dyDescent="0.4">
      <c r="A395" s="38"/>
      <c r="B395" s="211" t="s">
        <v>17</v>
      </c>
      <c r="C395" s="211" t="s">
        <v>0</v>
      </c>
      <c r="D395" s="211" t="s">
        <v>31</v>
      </c>
      <c r="E395" s="286" t="s">
        <v>7</v>
      </c>
      <c r="F395" s="287"/>
      <c r="G395" s="288"/>
      <c r="H395" s="211" t="s">
        <v>30</v>
      </c>
      <c r="I395" s="215" t="s">
        <v>19</v>
      </c>
      <c r="J395" s="215" t="s">
        <v>20</v>
      </c>
    </row>
    <row r="396" spans="1:10" ht="18" customHeight="1" x14ac:dyDescent="0.4">
      <c r="B396" s="212">
        <v>45292</v>
      </c>
      <c r="C396" s="196"/>
      <c r="D396" s="196"/>
      <c r="E396" s="237" t="s">
        <v>15</v>
      </c>
      <c r="F396" s="237"/>
      <c r="G396" s="237"/>
      <c r="H396" s="176"/>
      <c r="I396" s="18"/>
      <c r="J396" s="18">
        <v>8000</v>
      </c>
    </row>
    <row r="397" spans="1:10" ht="18" customHeight="1" x14ac:dyDescent="0.4">
      <c r="B397" s="212">
        <v>45306</v>
      </c>
      <c r="C397" s="196">
        <v>20</v>
      </c>
      <c r="D397" s="196" t="s">
        <v>208</v>
      </c>
      <c r="E397" s="237" t="s">
        <v>52</v>
      </c>
      <c r="F397" s="237"/>
      <c r="G397" s="237"/>
      <c r="H397" s="176">
        <v>25156</v>
      </c>
      <c r="I397" s="18">
        <v>8000</v>
      </c>
      <c r="J397" s="18"/>
    </row>
    <row r="398" spans="1:10" ht="18" customHeight="1" x14ac:dyDescent="0.4">
      <c r="B398" s="212">
        <v>45307</v>
      </c>
      <c r="C398" s="196">
        <v>50</v>
      </c>
      <c r="D398" s="196" t="s">
        <v>216</v>
      </c>
      <c r="E398" s="237" t="s">
        <v>178</v>
      </c>
      <c r="F398" s="237"/>
      <c r="G398" s="237"/>
      <c r="H398" s="176">
        <v>25198</v>
      </c>
      <c r="I398" s="18"/>
      <c r="J398" s="18">
        <v>2400</v>
      </c>
    </row>
    <row r="399" spans="1:10" ht="18" customHeight="1" x14ac:dyDescent="0.4">
      <c r="B399" s="218"/>
      <c r="C399" s="197"/>
      <c r="D399" s="197"/>
      <c r="E399" s="259"/>
      <c r="F399" s="259"/>
      <c r="G399" s="259"/>
      <c r="H399" s="89"/>
      <c r="I399" s="28"/>
      <c r="J399" s="28"/>
    </row>
    <row r="402" spans="1:11" x14ac:dyDescent="0.4">
      <c r="B402" s="1" t="s">
        <v>151</v>
      </c>
    </row>
    <row r="403" spans="1:11" x14ac:dyDescent="0.4">
      <c r="A403" s="44" t="s">
        <v>23</v>
      </c>
      <c r="B403" s="44" t="s">
        <v>155</v>
      </c>
    </row>
    <row r="404" spans="1:11" ht="10.9" customHeight="1" x14ac:dyDescent="0.4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4">
      <c r="A405" s="4"/>
      <c r="B405" s="6" t="s">
        <v>13</v>
      </c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0.9" customHeight="1" x14ac:dyDescent="0.4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8" customHeight="1" x14ac:dyDescent="0.4">
      <c r="A407" s="4"/>
      <c r="B407" s="7" t="s">
        <v>6</v>
      </c>
      <c r="C407" s="51">
        <v>14022</v>
      </c>
      <c r="D407" s="281" t="s">
        <v>194</v>
      </c>
      <c r="E407" s="281"/>
      <c r="F407" s="3"/>
      <c r="G407" s="3"/>
      <c r="H407" s="3"/>
      <c r="I407" s="3"/>
      <c r="J407" s="3"/>
      <c r="K407" s="3"/>
    </row>
    <row r="408" spans="1:11" ht="10.9" customHeight="1" x14ac:dyDescent="0.4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8" customHeight="1" x14ac:dyDescent="0.4">
      <c r="A409" s="4"/>
      <c r="B409" s="7" t="s">
        <v>0</v>
      </c>
      <c r="C409" s="8">
        <v>50</v>
      </c>
      <c r="D409" s="3"/>
      <c r="E409" s="7" t="s">
        <v>9</v>
      </c>
      <c r="F409" s="9" t="s">
        <v>234</v>
      </c>
      <c r="G409" s="3"/>
      <c r="H409" s="257" t="s">
        <v>10</v>
      </c>
      <c r="I409" s="282"/>
      <c r="J409" s="10" t="s">
        <v>235</v>
      </c>
      <c r="K409" s="3"/>
    </row>
    <row r="410" spans="1:11" ht="18" customHeight="1" x14ac:dyDescent="0.4">
      <c r="A410" s="4"/>
      <c r="B410" s="7" t="s">
        <v>7</v>
      </c>
      <c r="C410" s="128">
        <v>45474</v>
      </c>
      <c r="D410" s="3"/>
      <c r="E410" s="7" t="s">
        <v>34</v>
      </c>
      <c r="F410" s="9" t="s">
        <v>196</v>
      </c>
      <c r="G410" s="3"/>
      <c r="H410" s="257" t="s">
        <v>1</v>
      </c>
      <c r="I410" s="282"/>
      <c r="J410" s="129">
        <v>45474</v>
      </c>
      <c r="K410" s="3"/>
    </row>
    <row r="411" spans="1:11" ht="18" customHeight="1" x14ac:dyDescent="0.4">
      <c r="A411" s="4"/>
      <c r="B411" s="7" t="s">
        <v>8</v>
      </c>
      <c r="C411" s="129">
        <v>45474</v>
      </c>
      <c r="D411" s="3"/>
      <c r="E411" s="7" t="s">
        <v>5</v>
      </c>
      <c r="F411" s="129" t="s">
        <v>195</v>
      </c>
      <c r="G411" s="3"/>
      <c r="H411" s="257" t="s">
        <v>11</v>
      </c>
      <c r="I411" s="282"/>
      <c r="J411" s="130">
        <v>400</v>
      </c>
      <c r="K411" s="3" t="s">
        <v>12</v>
      </c>
    </row>
    <row r="412" spans="1:11" ht="10.9" customHeight="1" x14ac:dyDescent="0.4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4">
      <c r="A413" s="4"/>
      <c r="B413" s="6" t="s">
        <v>14</v>
      </c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0.9" customHeight="1" x14ac:dyDescent="0.4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30" x14ac:dyDescent="0.4">
      <c r="A415" s="4"/>
      <c r="B415" s="61" t="s">
        <v>21</v>
      </c>
      <c r="C415" s="283" t="s">
        <v>7</v>
      </c>
      <c r="D415" s="275"/>
      <c r="E415" s="276"/>
      <c r="F415" s="12" t="s">
        <v>3</v>
      </c>
      <c r="G415" s="12" t="s">
        <v>28</v>
      </c>
      <c r="H415" s="12" t="s">
        <v>113</v>
      </c>
      <c r="I415" s="17" t="s">
        <v>11</v>
      </c>
      <c r="J415" s="17" t="s">
        <v>4</v>
      </c>
      <c r="K415" s="3"/>
    </row>
    <row r="416" spans="1:11" ht="18" customHeight="1" x14ac:dyDescent="0.4">
      <c r="A416" s="4"/>
      <c r="B416" s="131">
        <v>4990</v>
      </c>
      <c r="C416" s="277">
        <v>45474</v>
      </c>
      <c r="D416" s="278"/>
      <c r="E416" s="278"/>
      <c r="F416" s="132"/>
      <c r="G416" s="133"/>
      <c r="H416" s="134"/>
      <c r="I416" s="135">
        <v>400</v>
      </c>
      <c r="J416" s="23"/>
      <c r="K416" s="3"/>
    </row>
    <row r="417" spans="1:11" ht="18" customHeight="1" x14ac:dyDescent="0.4">
      <c r="A417" s="4"/>
      <c r="B417" s="51"/>
      <c r="C417" s="279"/>
      <c r="D417" s="280"/>
      <c r="E417" s="280"/>
      <c r="F417" s="62"/>
      <c r="G417" s="63"/>
      <c r="H417" s="64"/>
      <c r="I417" s="22"/>
      <c r="J417" s="23"/>
      <c r="K417" s="3"/>
    </row>
    <row r="418" spans="1:11" ht="10.9" customHeight="1" x14ac:dyDescent="0.4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20" spans="1:11" x14ac:dyDescent="0.4">
      <c r="A420" s="120" t="s">
        <v>29</v>
      </c>
      <c r="B420" s="44" t="s">
        <v>156</v>
      </c>
    </row>
    <row r="421" spans="1:11" x14ac:dyDescent="0.4">
      <c r="A421" s="2"/>
      <c r="B421" s="240" t="s">
        <v>36</v>
      </c>
      <c r="C421" s="241"/>
      <c r="D421" s="241"/>
      <c r="E421" s="241"/>
      <c r="F421" s="241"/>
      <c r="G421" s="241"/>
      <c r="H421" s="241"/>
      <c r="I421" s="241"/>
      <c r="J421" s="241"/>
      <c r="K421" s="21" t="s">
        <v>37</v>
      </c>
    </row>
    <row r="422" spans="1:11" x14ac:dyDescent="0.4">
      <c r="A422" s="2"/>
      <c r="B422" s="242" t="s">
        <v>39</v>
      </c>
      <c r="C422" s="243"/>
      <c r="D422" s="243"/>
      <c r="E422" s="244"/>
      <c r="F422" s="245" t="s">
        <v>32</v>
      </c>
      <c r="G422" s="247" t="s">
        <v>7</v>
      </c>
      <c r="H422" s="248"/>
      <c r="I422" s="249"/>
      <c r="J422" s="253" t="s">
        <v>19</v>
      </c>
      <c r="K422" s="255" t="s">
        <v>20</v>
      </c>
    </row>
    <row r="423" spans="1:11" ht="18" customHeight="1" x14ac:dyDescent="0.4">
      <c r="A423" s="2"/>
      <c r="B423" s="198" t="s">
        <v>111</v>
      </c>
      <c r="C423" s="199" t="s">
        <v>112</v>
      </c>
      <c r="D423" s="199"/>
      <c r="E423" s="200"/>
      <c r="F423" s="246"/>
      <c r="G423" s="250"/>
      <c r="H423" s="251"/>
      <c r="I423" s="252"/>
      <c r="J423" s="254"/>
      <c r="K423" s="256"/>
    </row>
    <row r="424" spans="1:11" ht="18" customHeight="1" x14ac:dyDescent="0.4">
      <c r="A424" s="2"/>
      <c r="B424" s="203">
        <v>4990</v>
      </c>
      <c r="C424" s="226" t="str">
        <f>_xlfn.XLOOKUP(B424,'H 7 aanwijzingen'!$A$19:$A$71,'H 7 aanwijzingen'!$B$19:$B$71,"",1)</f>
        <v>Overige kosten</v>
      </c>
      <c r="D424" s="227"/>
      <c r="E424" s="228"/>
      <c r="F424" s="204"/>
      <c r="G424" s="262">
        <v>45474</v>
      </c>
      <c r="H424" s="239"/>
      <c r="I424" s="239"/>
      <c r="J424" s="201">
        <v>400</v>
      </c>
      <c r="K424" s="202"/>
    </row>
    <row r="425" spans="1:11" ht="18" customHeight="1" x14ac:dyDescent="0.4">
      <c r="A425" s="2"/>
      <c r="B425" s="203">
        <v>1400</v>
      </c>
      <c r="C425" s="226" t="str">
        <f>_xlfn.XLOOKUP(B425,'H 7 aanwijzingen'!$A$19:$A$71,'H 7 aanwijzingen'!$B$19:$B$71,"",1)</f>
        <v>Crediteuren</v>
      </c>
      <c r="D425" s="227"/>
      <c r="E425" s="228"/>
      <c r="F425" s="204">
        <v>14022</v>
      </c>
      <c r="G425" s="239" t="s">
        <v>236</v>
      </c>
      <c r="H425" s="239"/>
      <c r="I425" s="239"/>
      <c r="J425" s="201"/>
      <c r="K425" s="202">
        <v>400</v>
      </c>
    </row>
    <row r="426" spans="1:11" ht="18" customHeight="1" x14ac:dyDescent="0.4">
      <c r="A426" s="2"/>
      <c r="B426" s="203"/>
      <c r="C426" s="226" t="str">
        <f>_xlfn.XLOOKUP(B426,'H 7 aanwijzingen'!$A$19:$A$71,'H 7 aanwijzingen'!$B$19:$B$71,"",1)</f>
        <v/>
      </c>
      <c r="D426" s="227"/>
      <c r="E426" s="228"/>
      <c r="F426" s="204"/>
      <c r="G426" s="229"/>
      <c r="H426" s="230"/>
      <c r="I426" s="231"/>
      <c r="J426" s="201"/>
      <c r="K426" s="202"/>
    </row>
    <row r="427" spans="1:11" ht="18" customHeight="1" x14ac:dyDescent="0.4">
      <c r="B427" s="203"/>
      <c r="C427" s="226" t="str">
        <f>_xlfn.XLOOKUP(B427,'H 7 aanwijzingen'!$A$19:$A$71,'H 7 aanwijzingen'!$B$19:$B$71,"",1)</f>
        <v/>
      </c>
      <c r="D427" s="227"/>
      <c r="E427" s="228"/>
      <c r="F427" s="204"/>
      <c r="G427" s="229"/>
      <c r="H427" s="230"/>
      <c r="I427" s="231"/>
      <c r="J427" s="201"/>
      <c r="K427" s="202"/>
    </row>
    <row r="428" spans="1:11" x14ac:dyDescent="0.4">
      <c r="B428" s="123"/>
      <c r="C428" s="121"/>
      <c r="D428" s="121"/>
      <c r="E428" s="121"/>
      <c r="F428" s="45"/>
      <c r="G428" s="127"/>
      <c r="H428" s="127"/>
      <c r="I428" s="127"/>
      <c r="J428" s="29"/>
      <c r="K428" s="30"/>
    </row>
    <row r="430" spans="1:11" x14ac:dyDescent="0.4">
      <c r="B430" s="1" t="s">
        <v>153</v>
      </c>
    </row>
    <row r="431" spans="1:11" x14ac:dyDescent="0.4">
      <c r="A431" s="44" t="s">
        <v>23</v>
      </c>
      <c r="B431" s="44" t="s">
        <v>197</v>
      </c>
    </row>
    <row r="432" spans="1:11" ht="10.9" customHeight="1" x14ac:dyDescent="0.4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</row>
    <row r="433" spans="1:11" x14ac:dyDescent="0.4">
      <c r="A433" s="3"/>
      <c r="B433" s="6" t="s">
        <v>122</v>
      </c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0.9" customHeight="1" x14ac:dyDescent="0.4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</row>
    <row r="435" spans="1:11" ht="18" customHeight="1" x14ac:dyDescent="0.4">
      <c r="A435" s="3"/>
      <c r="B435" s="7" t="s">
        <v>123</v>
      </c>
      <c r="C435" s="27">
        <v>11008</v>
      </c>
      <c r="D435" s="263" t="s">
        <v>198</v>
      </c>
      <c r="E435" s="263"/>
      <c r="F435" s="3"/>
      <c r="G435" s="3"/>
      <c r="H435" s="3"/>
      <c r="I435" s="65"/>
      <c r="J435" s="3"/>
      <c r="K435" s="3"/>
    </row>
    <row r="436" spans="1:11" ht="10.9" customHeight="1" x14ac:dyDescent="0.4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</row>
    <row r="437" spans="1:11" ht="18" customHeight="1" x14ac:dyDescent="0.4">
      <c r="A437" s="3"/>
      <c r="B437" s="7" t="s">
        <v>0</v>
      </c>
      <c r="C437" s="7"/>
      <c r="D437" s="8">
        <v>60</v>
      </c>
      <c r="E437" s="3"/>
      <c r="F437" s="7" t="s">
        <v>34</v>
      </c>
      <c r="G437" s="7"/>
      <c r="H437" s="8" t="s">
        <v>152</v>
      </c>
      <c r="I437" s="65"/>
      <c r="J437" s="3"/>
      <c r="K437" s="3"/>
    </row>
    <row r="438" spans="1:11" ht="18" customHeight="1" x14ac:dyDescent="0.4">
      <c r="A438" s="3"/>
      <c r="B438" s="7" t="s">
        <v>124</v>
      </c>
      <c r="C438" s="7"/>
      <c r="D438" s="8" t="s">
        <v>237</v>
      </c>
      <c r="E438" s="3"/>
      <c r="F438" s="7" t="s">
        <v>5</v>
      </c>
      <c r="G438" s="7"/>
      <c r="H438" s="27" t="s">
        <v>199</v>
      </c>
      <c r="I438" s="65"/>
      <c r="J438" s="3"/>
      <c r="K438" s="3"/>
    </row>
    <row r="439" spans="1:11" ht="18" customHeight="1" x14ac:dyDescent="0.4">
      <c r="A439" s="3"/>
      <c r="B439" s="7" t="s">
        <v>1</v>
      </c>
      <c r="C439" s="7"/>
      <c r="D439" s="43">
        <v>45479</v>
      </c>
      <c r="E439" s="3"/>
      <c r="F439" s="7" t="s">
        <v>125</v>
      </c>
      <c r="G439" s="7"/>
      <c r="H439" s="66">
        <v>2500</v>
      </c>
      <c r="I439" s="3" t="s">
        <v>12</v>
      </c>
      <c r="J439" s="3"/>
      <c r="K439" s="3"/>
    </row>
    <row r="440" spans="1:11" ht="10.9" customHeight="1" x14ac:dyDescent="0.4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</row>
    <row r="441" spans="1:11" x14ac:dyDescent="0.4">
      <c r="A441" s="65"/>
      <c r="B441" s="67" t="s">
        <v>14</v>
      </c>
      <c r="C441" s="65"/>
      <c r="D441" s="65"/>
      <c r="E441" s="65"/>
      <c r="F441" s="65"/>
      <c r="G441" s="65"/>
      <c r="H441" s="65"/>
      <c r="I441" s="65"/>
      <c r="J441" s="65"/>
      <c r="K441" s="65"/>
    </row>
    <row r="442" spans="1:11" ht="10.9" customHeight="1" x14ac:dyDescent="0.4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</row>
    <row r="443" spans="1:11" ht="30" x14ac:dyDescent="0.4">
      <c r="A443" s="68"/>
      <c r="B443" s="12" t="s">
        <v>126</v>
      </c>
      <c r="C443" s="12" t="s">
        <v>2</v>
      </c>
      <c r="D443" s="12" t="s">
        <v>127</v>
      </c>
      <c r="E443" s="12" t="s">
        <v>137</v>
      </c>
      <c r="F443" s="12" t="s">
        <v>3</v>
      </c>
      <c r="G443" s="12" t="s">
        <v>28</v>
      </c>
      <c r="H443" s="12" t="s">
        <v>113</v>
      </c>
      <c r="I443" s="12" t="s">
        <v>11</v>
      </c>
      <c r="J443" s="12" t="s">
        <v>4</v>
      </c>
      <c r="K443" s="68"/>
    </row>
    <row r="444" spans="1:11" ht="18" customHeight="1" x14ac:dyDescent="0.4">
      <c r="A444" s="3"/>
      <c r="B444" s="75">
        <v>30001</v>
      </c>
      <c r="C444" s="69">
        <v>8400</v>
      </c>
      <c r="D444" s="69">
        <v>100</v>
      </c>
      <c r="E444" s="119">
        <v>25</v>
      </c>
      <c r="F444" s="70"/>
      <c r="G444" s="71"/>
      <c r="H444" s="72"/>
      <c r="I444" s="73">
        <f>D444*E444</f>
        <v>2500</v>
      </c>
      <c r="J444" s="74"/>
      <c r="K444" s="3"/>
    </row>
    <row r="445" spans="1:11" ht="18" customHeight="1" x14ac:dyDescent="0.4">
      <c r="A445" s="3"/>
      <c r="B445" s="75"/>
      <c r="C445" s="69"/>
      <c r="D445" s="69"/>
      <c r="E445" s="119"/>
      <c r="F445" s="70"/>
      <c r="G445" s="71"/>
      <c r="H445" s="72"/>
      <c r="I445" s="73"/>
      <c r="J445" s="74"/>
      <c r="K445" s="3"/>
    </row>
    <row r="446" spans="1:11" ht="18" customHeight="1" x14ac:dyDescent="0.4">
      <c r="A446" s="3"/>
      <c r="B446" s="75"/>
      <c r="C446" s="69"/>
      <c r="D446" s="69"/>
      <c r="E446" s="119"/>
      <c r="F446" s="70"/>
      <c r="G446" s="71"/>
      <c r="H446" s="72"/>
      <c r="I446" s="73"/>
      <c r="J446" s="74"/>
      <c r="K446" s="3"/>
    </row>
    <row r="447" spans="1:11" ht="10.9" customHeight="1" x14ac:dyDescent="0.4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</row>
    <row r="449" spans="1:11" x14ac:dyDescent="0.4">
      <c r="A449" s="120" t="s">
        <v>29</v>
      </c>
      <c r="B449" s="44" t="s">
        <v>157</v>
      </c>
    </row>
    <row r="450" spans="1:11" x14ac:dyDescent="0.4">
      <c r="A450" s="2"/>
      <c r="B450" s="240" t="s">
        <v>36</v>
      </c>
      <c r="C450" s="241"/>
      <c r="D450" s="241"/>
      <c r="E450" s="241"/>
      <c r="F450" s="241"/>
      <c r="G450" s="241"/>
      <c r="H450" s="241"/>
      <c r="I450" s="241"/>
      <c r="J450" s="241"/>
      <c r="K450" s="21" t="s">
        <v>37</v>
      </c>
    </row>
    <row r="451" spans="1:11" x14ac:dyDescent="0.4">
      <c r="A451" s="2"/>
      <c r="B451" s="242" t="s">
        <v>39</v>
      </c>
      <c r="C451" s="243"/>
      <c r="D451" s="243"/>
      <c r="E451" s="244"/>
      <c r="F451" s="245" t="s">
        <v>32</v>
      </c>
      <c r="G451" s="247" t="s">
        <v>7</v>
      </c>
      <c r="H451" s="248"/>
      <c r="I451" s="249"/>
      <c r="J451" s="253" t="s">
        <v>19</v>
      </c>
      <c r="K451" s="255" t="s">
        <v>20</v>
      </c>
    </row>
    <row r="452" spans="1:11" ht="18" customHeight="1" x14ac:dyDescent="0.4">
      <c r="A452" s="2"/>
      <c r="B452" s="198" t="s">
        <v>111</v>
      </c>
      <c r="C452" s="199" t="s">
        <v>112</v>
      </c>
      <c r="D452" s="199"/>
      <c r="E452" s="200"/>
      <c r="F452" s="246"/>
      <c r="G452" s="250"/>
      <c r="H452" s="251"/>
      <c r="I452" s="252"/>
      <c r="J452" s="254"/>
      <c r="K452" s="256"/>
    </row>
    <row r="453" spans="1:11" ht="18" customHeight="1" x14ac:dyDescent="0.4">
      <c r="A453" s="2"/>
      <c r="B453" s="203">
        <v>1100</v>
      </c>
      <c r="C453" s="226" t="str">
        <f>_xlfn.XLOOKUP(B453,'H 7 aanwijzingen'!$A$19:$A$71,'H 7 aanwijzingen'!$B$19:$B$71,"",1)</f>
        <v>Debiteuren</v>
      </c>
      <c r="D453" s="227"/>
      <c r="E453" s="228"/>
      <c r="F453" s="204">
        <v>11008</v>
      </c>
      <c r="G453" s="239" t="s">
        <v>237</v>
      </c>
      <c r="H453" s="239"/>
      <c r="I453" s="239"/>
      <c r="J453" s="201">
        <v>2500</v>
      </c>
      <c r="K453" s="202"/>
    </row>
    <row r="454" spans="1:11" ht="18" customHeight="1" x14ac:dyDescent="0.4">
      <c r="A454" s="2"/>
      <c r="B454" s="203">
        <v>8400</v>
      </c>
      <c r="C454" s="226" t="str">
        <f>_xlfn.XLOOKUP(B454,'H 7 aanwijzingen'!$A$19:$A$71,'H 7 aanwijzingen'!$B$19:$B$71,"",1)</f>
        <v>Omzet hoog tarief omzetbelasting</v>
      </c>
      <c r="D454" s="227"/>
      <c r="E454" s="228"/>
      <c r="F454" s="204"/>
      <c r="G454" s="239" t="s">
        <v>237</v>
      </c>
      <c r="H454" s="239"/>
      <c r="I454" s="239"/>
      <c r="J454" s="201"/>
      <c r="K454" s="202">
        <v>2500</v>
      </c>
    </row>
    <row r="455" spans="1:11" ht="18" customHeight="1" x14ac:dyDescent="0.4">
      <c r="A455" s="2"/>
      <c r="B455" s="203"/>
      <c r="C455" s="226" t="str">
        <f>_xlfn.XLOOKUP(B455,'H 7 aanwijzingen'!$A$19:$A$71,'H 7 aanwijzingen'!$B$19:$B$71,"",1)</f>
        <v/>
      </c>
      <c r="D455" s="227"/>
      <c r="E455" s="228"/>
      <c r="F455" s="204"/>
      <c r="G455" s="229"/>
      <c r="H455" s="230"/>
      <c r="I455" s="231"/>
      <c r="J455" s="201"/>
      <c r="K455" s="202"/>
    </row>
    <row r="456" spans="1:11" ht="18" customHeight="1" x14ac:dyDescent="0.4">
      <c r="A456" s="2"/>
      <c r="B456" s="203"/>
      <c r="C456" s="226" t="str">
        <f>_xlfn.XLOOKUP(B456,'H 7 aanwijzingen'!$A$19:$A$71,'H 7 aanwijzingen'!$B$19:$B$71,"",1)</f>
        <v/>
      </c>
      <c r="D456" s="227"/>
      <c r="E456" s="228"/>
      <c r="F456" s="204"/>
      <c r="G456" s="229"/>
      <c r="H456" s="230"/>
      <c r="I456" s="231"/>
      <c r="J456" s="201"/>
      <c r="K456" s="202"/>
    </row>
    <row r="457" spans="1:11" ht="18" customHeight="1" x14ac:dyDescent="0.4">
      <c r="B457" s="203"/>
      <c r="C457" s="226" t="str">
        <f>_xlfn.XLOOKUP(B457,'H 7 aanwijzingen'!$A$19:$A$71,'H 7 aanwijzingen'!$B$19:$B$71,"",1)</f>
        <v/>
      </c>
      <c r="D457" s="227"/>
      <c r="E457" s="228"/>
      <c r="F457" s="204"/>
      <c r="G457" s="229"/>
      <c r="H457" s="230"/>
      <c r="I457" s="231"/>
      <c r="J457" s="201"/>
      <c r="K457" s="202"/>
    </row>
    <row r="458" spans="1:11" x14ac:dyDescent="0.4">
      <c r="B458" s="123"/>
      <c r="C458" s="121"/>
      <c r="D458" s="121"/>
      <c r="E458" s="121"/>
      <c r="F458" s="45"/>
      <c r="G458" s="127"/>
      <c r="H458" s="127"/>
      <c r="I458" s="127"/>
      <c r="J458" s="29"/>
      <c r="K458" s="30"/>
    </row>
    <row r="459" spans="1:11" x14ac:dyDescent="0.4">
      <c r="A459" s="120" t="s">
        <v>26</v>
      </c>
      <c r="B459" s="121" t="s">
        <v>240</v>
      </c>
    </row>
    <row r="460" spans="1:11" x14ac:dyDescent="0.4">
      <c r="A460" s="2"/>
      <c r="B460" s="240" t="s">
        <v>36</v>
      </c>
      <c r="C460" s="241"/>
      <c r="D460" s="241"/>
      <c r="E460" s="241"/>
      <c r="F460" s="241"/>
      <c r="G460" s="241"/>
      <c r="H460" s="241"/>
      <c r="I460" s="241"/>
      <c r="J460" s="241"/>
      <c r="K460" s="21" t="s">
        <v>37</v>
      </c>
    </row>
    <row r="461" spans="1:11" x14ac:dyDescent="0.4">
      <c r="A461" s="2"/>
      <c r="B461" s="242" t="s">
        <v>39</v>
      </c>
      <c r="C461" s="243"/>
      <c r="D461" s="243"/>
      <c r="E461" s="244"/>
      <c r="F461" s="245" t="s">
        <v>32</v>
      </c>
      <c r="G461" s="247" t="s">
        <v>7</v>
      </c>
      <c r="H461" s="248"/>
      <c r="I461" s="249"/>
      <c r="J461" s="253" t="s">
        <v>19</v>
      </c>
      <c r="K461" s="255" t="s">
        <v>20</v>
      </c>
    </row>
    <row r="462" spans="1:11" ht="18" customHeight="1" x14ac:dyDescent="0.4">
      <c r="A462" s="2"/>
      <c r="B462" s="198" t="s">
        <v>111</v>
      </c>
      <c r="C462" s="199" t="s">
        <v>112</v>
      </c>
      <c r="D462" s="199"/>
      <c r="E462" s="200"/>
      <c r="F462" s="246"/>
      <c r="G462" s="250"/>
      <c r="H462" s="251"/>
      <c r="I462" s="252"/>
      <c r="J462" s="254"/>
      <c r="K462" s="256"/>
    </row>
    <row r="463" spans="1:11" ht="18" customHeight="1" x14ac:dyDescent="0.4">
      <c r="A463" s="2"/>
      <c r="B463" s="203">
        <v>7000</v>
      </c>
      <c r="C463" s="226" t="str">
        <f>_xlfn.XLOOKUP(B463,'H 7 aanwijzingen'!$A$19:$A$71,'H 7 aanwijzingen'!$B$19:$B$71,"",1)</f>
        <v>Inkoopwaarde van de omzet</v>
      </c>
      <c r="D463" s="227"/>
      <c r="E463" s="228"/>
      <c r="F463" s="204"/>
      <c r="G463" s="239" t="s">
        <v>238</v>
      </c>
      <c r="H463" s="239"/>
      <c r="I463" s="239"/>
      <c r="J463" s="85">
        <v>1500</v>
      </c>
      <c r="K463" s="86"/>
    </row>
    <row r="464" spans="1:11" ht="18" customHeight="1" x14ac:dyDescent="0.4">
      <c r="A464" s="2"/>
      <c r="B464" s="203">
        <v>3000</v>
      </c>
      <c r="C464" s="226" t="str">
        <f>_xlfn.XLOOKUP(B464,'H 7 aanwijzingen'!$A$19:$A$71,'H 7 aanwijzingen'!$B$19:$B$71,"",1)</f>
        <v>Voorraad goederen</v>
      </c>
      <c r="D464" s="227"/>
      <c r="E464" s="228"/>
      <c r="F464" s="204">
        <v>30001</v>
      </c>
      <c r="G464" s="239" t="s">
        <v>239</v>
      </c>
      <c r="H464" s="239"/>
      <c r="I464" s="239"/>
      <c r="J464" s="85"/>
      <c r="K464" s="86">
        <v>1500</v>
      </c>
    </row>
    <row r="465" spans="1:13" ht="18" customHeight="1" x14ac:dyDescent="0.4">
      <c r="A465" s="2"/>
      <c r="B465" s="203"/>
      <c r="C465" s="226" t="str">
        <f>_xlfn.XLOOKUP(B465,'H 7 aanwijzingen'!$A$19:$A$71,'H 7 aanwijzingen'!$B$19:$B$71,"",1)</f>
        <v/>
      </c>
      <c r="D465" s="227"/>
      <c r="E465" s="228"/>
      <c r="F465" s="204"/>
      <c r="G465" s="229"/>
      <c r="H465" s="230"/>
      <c r="I465" s="231"/>
      <c r="J465" s="201"/>
      <c r="K465" s="202"/>
    </row>
    <row r="466" spans="1:13" ht="18" customHeight="1" x14ac:dyDescent="0.4">
      <c r="A466" s="2"/>
      <c r="B466" s="203"/>
      <c r="C466" s="226" t="str">
        <f>_xlfn.XLOOKUP(B466,'H 7 aanwijzingen'!$A$19:$A$71,'H 7 aanwijzingen'!$B$19:$B$71,"",1)</f>
        <v/>
      </c>
      <c r="D466" s="227"/>
      <c r="E466" s="228"/>
      <c r="F466" s="204"/>
      <c r="G466" s="229"/>
      <c r="H466" s="230"/>
      <c r="I466" s="231"/>
      <c r="J466" s="201"/>
      <c r="K466" s="202"/>
    </row>
    <row r="467" spans="1:13" ht="18" customHeight="1" x14ac:dyDescent="0.4">
      <c r="B467" s="203"/>
      <c r="C467" s="226" t="str">
        <f>_xlfn.XLOOKUP(B467,'H 7 aanwijzingen'!$A$19:$A$71,'H 7 aanwijzingen'!$B$19:$B$71,"",1)</f>
        <v/>
      </c>
      <c r="D467" s="227"/>
      <c r="E467" s="228"/>
      <c r="F467" s="204"/>
      <c r="G467" s="229"/>
      <c r="H467" s="230"/>
      <c r="I467" s="231"/>
      <c r="J467" s="201"/>
      <c r="K467" s="202"/>
    </row>
    <row r="470" spans="1:13" x14ac:dyDescent="0.4">
      <c r="B470" s="1" t="s">
        <v>154</v>
      </c>
    </row>
    <row r="471" spans="1:13" x14ac:dyDescent="0.4">
      <c r="A471" s="38" t="s">
        <v>23</v>
      </c>
      <c r="B471" s="44" t="s">
        <v>241</v>
      </c>
    </row>
    <row r="472" spans="1:13" ht="10.9" customHeight="1" x14ac:dyDescent="0.4">
      <c r="A472" s="4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</row>
    <row r="473" spans="1:13" x14ac:dyDescent="0.4">
      <c r="A473" s="4"/>
      <c r="B473" s="6" t="s">
        <v>132</v>
      </c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0.9" customHeight="1" x14ac:dyDescent="0.4">
      <c r="A474" s="4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</row>
    <row r="475" spans="1:13" ht="18" customHeight="1" x14ac:dyDescent="0.4">
      <c r="A475" s="4"/>
      <c r="B475" s="7" t="s">
        <v>0</v>
      </c>
      <c r="C475" s="14">
        <v>10</v>
      </c>
      <c r="D475" s="3"/>
      <c r="E475" s="7" t="s">
        <v>9</v>
      </c>
      <c r="F475" s="9" t="s">
        <v>234</v>
      </c>
      <c r="G475" s="3"/>
      <c r="H475" s="257" t="s">
        <v>10</v>
      </c>
      <c r="I475" s="257"/>
      <c r="J475" s="10" t="s">
        <v>242</v>
      </c>
      <c r="K475" s="3"/>
      <c r="L475" s="3"/>
      <c r="M475" s="3"/>
    </row>
    <row r="476" spans="1:13" ht="18" customHeight="1" x14ac:dyDescent="0.4">
      <c r="A476" s="4"/>
      <c r="B476" s="7" t="s">
        <v>15</v>
      </c>
      <c r="C476" s="15">
        <v>2598.25</v>
      </c>
      <c r="D476" s="3"/>
      <c r="E476" s="7" t="s">
        <v>16</v>
      </c>
      <c r="F476" s="25">
        <f>C476+J481</f>
        <v>31474.25</v>
      </c>
      <c r="G476" s="3"/>
      <c r="H476" s="3"/>
      <c r="I476" s="3"/>
      <c r="J476" s="3"/>
      <c r="K476" s="3"/>
      <c r="L476" s="3"/>
      <c r="M476" s="3"/>
    </row>
    <row r="477" spans="1:13" ht="10.9" customHeight="1" x14ac:dyDescent="0.4">
      <c r="A477" s="4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</row>
    <row r="478" spans="1:13" x14ac:dyDescent="0.4">
      <c r="A478" s="4"/>
      <c r="B478" s="6" t="s">
        <v>14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0.9" customHeight="1" x14ac:dyDescent="0.4">
      <c r="A479" s="4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</row>
    <row r="480" spans="1:13" ht="30" x14ac:dyDescent="0.4">
      <c r="A480" s="4"/>
      <c r="B480" s="12" t="s">
        <v>17</v>
      </c>
      <c r="C480" s="13" t="s">
        <v>2</v>
      </c>
      <c r="D480" s="53" t="s">
        <v>33</v>
      </c>
      <c r="E480" s="258" t="s">
        <v>7</v>
      </c>
      <c r="F480" s="258"/>
      <c r="G480" s="16" t="s">
        <v>3</v>
      </c>
      <c r="H480" s="12" t="s">
        <v>28</v>
      </c>
      <c r="I480" s="12" t="s">
        <v>113</v>
      </c>
      <c r="J480" s="12" t="s">
        <v>11</v>
      </c>
      <c r="K480" s="12" t="s">
        <v>4</v>
      </c>
      <c r="L480" s="17" t="s">
        <v>18</v>
      </c>
      <c r="M480" s="65"/>
    </row>
    <row r="481" spans="1:13" ht="18" customHeight="1" x14ac:dyDescent="0.4">
      <c r="A481" s="4"/>
      <c r="B481" s="90">
        <v>45483</v>
      </c>
      <c r="C481" s="91">
        <v>8400</v>
      </c>
      <c r="D481" s="42"/>
      <c r="E481" s="260" t="s">
        <v>200</v>
      </c>
      <c r="F481" s="261"/>
      <c r="G481" s="92"/>
      <c r="H481" s="93"/>
      <c r="I481" s="94"/>
      <c r="J481" s="108">
        <v>28876</v>
      </c>
      <c r="K481" s="109"/>
      <c r="L481" s="42"/>
      <c r="M481" s="4"/>
    </row>
    <row r="482" spans="1:13" ht="18" customHeight="1" x14ac:dyDescent="0.4">
      <c r="A482" s="4"/>
      <c r="B482" s="90"/>
      <c r="C482" s="91"/>
      <c r="D482" s="42"/>
      <c r="E482" s="259"/>
      <c r="F482" s="259"/>
      <c r="G482" s="92"/>
      <c r="H482" s="93"/>
      <c r="I482" s="94"/>
      <c r="J482" s="108"/>
      <c r="K482" s="109"/>
      <c r="L482" s="42"/>
      <c r="M482" s="4"/>
    </row>
    <row r="483" spans="1:13" ht="10.9" customHeight="1" x14ac:dyDescent="0.4">
      <c r="A483" s="4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</row>
    <row r="485" spans="1:13" x14ac:dyDescent="0.4">
      <c r="A485" s="38" t="s">
        <v>29</v>
      </c>
      <c r="B485" s="44" t="s">
        <v>243</v>
      </c>
    </row>
    <row r="486" spans="1:13" ht="18" customHeight="1" x14ac:dyDescent="0.4">
      <c r="B486" s="240" t="s">
        <v>36</v>
      </c>
      <c r="C486" s="241"/>
      <c r="D486" s="241"/>
      <c r="E486" s="241"/>
      <c r="F486" s="241"/>
      <c r="G486" s="241"/>
      <c r="H486" s="241"/>
      <c r="I486" s="241"/>
      <c r="J486" s="241"/>
      <c r="K486" s="21" t="s">
        <v>37</v>
      </c>
    </row>
    <row r="487" spans="1:13" ht="18" customHeight="1" x14ac:dyDescent="0.4">
      <c r="B487" s="242" t="s">
        <v>39</v>
      </c>
      <c r="C487" s="243"/>
      <c r="D487" s="243"/>
      <c r="E487" s="244"/>
      <c r="F487" s="245" t="s">
        <v>32</v>
      </c>
      <c r="G487" s="247" t="s">
        <v>7</v>
      </c>
      <c r="H487" s="248"/>
      <c r="I487" s="249"/>
      <c r="J487" s="253" t="s">
        <v>19</v>
      </c>
      <c r="K487" s="255" t="s">
        <v>20</v>
      </c>
    </row>
    <row r="488" spans="1:13" ht="18" customHeight="1" x14ac:dyDescent="0.4">
      <c r="B488" s="198" t="s">
        <v>111</v>
      </c>
      <c r="C488" s="199" t="s">
        <v>112</v>
      </c>
      <c r="D488" s="199"/>
      <c r="E488" s="200"/>
      <c r="F488" s="246"/>
      <c r="G488" s="250"/>
      <c r="H488" s="251"/>
      <c r="I488" s="252"/>
      <c r="J488" s="254"/>
      <c r="K488" s="256"/>
    </row>
    <row r="489" spans="1:13" ht="18" customHeight="1" x14ac:dyDescent="0.4">
      <c r="B489" s="203">
        <v>1000</v>
      </c>
      <c r="C489" s="226" t="str">
        <f>_xlfn.XLOOKUP(B489,'H 7 aanwijzingen'!$A$19:$A$71,'H 7 aanwijzingen'!$B$19:$B$71,"",1)</f>
        <v>Kas</v>
      </c>
      <c r="D489" s="227"/>
      <c r="E489" s="228"/>
      <c r="F489" s="204"/>
      <c r="G489" s="239" t="s">
        <v>200</v>
      </c>
      <c r="H489" s="239"/>
      <c r="I489" s="239"/>
      <c r="J489" s="219">
        <v>28876</v>
      </c>
      <c r="K489" s="220"/>
    </row>
    <row r="490" spans="1:13" ht="18" customHeight="1" x14ac:dyDescent="0.4">
      <c r="B490" s="203">
        <v>8400</v>
      </c>
      <c r="C490" s="226" t="str">
        <f>_xlfn.XLOOKUP(B490,'H 7 aanwijzingen'!$A$19:$A$71,'H 7 aanwijzingen'!$B$19:$B$71,"",1)</f>
        <v>Omzet hoog tarief omzetbelasting</v>
      </c>
      <c r="D490" s="227"/>
      <c r="E490" s="228"/>
      <c r="F490" s="204"/>
      <c r="G490" s="239" t="s">
        <v>200</v>
      </c>
      <c r="H490" s="239"/>
      <c r="I490" s="239"/>
      <c r="J490" s="221"/>
      <c r="K490" s="221">
        <v>28876</v>
      </c>
    </row>
    <row r="491" spans="1:13" ht="18" customHeight="1" x14ac:dyDescent="0.4">
      <c r="B491" s="122"/>
      <c r="C491" s="226" t="str">
        <f>_xlfn.XLOOKUP(B491,'H 7 aanwijzingen'!$A$19:$A$71,'H 7 aanwijzingen'!$B$19:$B$71,"",1)</f>
        <v/>
      </c>
      <c r="D491" s="227"/>
      <c r="E491" s="228"/>
      <c r="F491" s="39"/>
      <c r="G491" s="229"/>
      <c r="H491" s="230"/>
      <c r="I491" s="231"/>
      <c r="J491" s="222"/>
      <c r="K491" s="223"/>
    </row>
    <row r="492" spans="1:13" ht="18" customHeight="1" x14ac:dyDescent="0.4">
      <c r="B492" s="122"/>
      <c r="C492" s="226" t="str">
        <f>_xlfn.XLOOKUP(B492,'H 7 aanwijzingen'!$A$19:$A$71,'H 7 aanwijzingen'!$B$19:$B$71,"",1)</f>
        <v/>
      </c>
      <c r="D492" s="227"/>
      <c r="E492" s="228"/>
      <c r="F492" s="39"/>
      <c r="G492" s="229"/>
      <c r="H492" s="230"/>
      <c r="I492" s="231"/>
      <c r="J492" s="201"/>
      <c r="K492" s="202"/>
    </row>
    <row r="493" spans="1:13" ht="18" customHeight="1" x14ac:dyDescent="0.4">
      <c r="B493" s="122"/>
      <c r="C493" s="226" t="str">
        <f>_xlfn.XLOOKUP(B493,'H 7 aanwijzingen'!$A$19:$A$71,'H 7 aanwijzingen'!$B$19:$B$71,"",1)</f>
        <v/>
      </c>
      <c r="D493" s="227"/>
      <c r="E493" s="228"/>
      <c r="F493" s="39"/>
      <c r="G493" s="229"/>
      <c r="H493" s="230"/>
      <c r="I493" s="231"/>
      <c r="J493" s="201"/>
      <c r="K493" s="202"/>
    </row>
    <row r="494" spans="1:13" x14ac:dyDescent="0.4">
      <c r="J494" s="207"/>
      <c r="K494" s="207"/>
    </row>
    <row r="495" spans="1:13" x14ac:dyDescent="0.4">
      <c r="A495" s="38" t="s">
        <v>26</v>
      </c>
      <c r="B495" s="44" t="s">
        <v>244</v>
      </c>
    </row>
    <row r="496" spans="1:13" ht="18" customHeight="1" x14ac:dyDescent="0.4">
      <c r="B496" s="240" t="s">
        <v>36</v>
      </c>
      <c r="C496" s="241"/>
      <c r="D496" s="241"/>
      <c r="E496" s="241"/>
      <c r="F496" s="241"/>
      <c r="G496" s="241"/>
      <c r="H496" s="241"/>
      <c r="I496" s="241"/>
      <c r="J496" s="241"/>
      <c r="K496" s="21" t="s">
        <v>37</v>
      </c>
    </row>
    <row r="497" spans="2:11" ht="18" customHeight="1" x14ac:dyDescent="0.4">
      <c r="B497" s="242" t="s">
        <v>39</v>
      </c>
      <c r="C497" s="243"/>
      <c r="D497" s="243"/>
      <c r="E497" s="244"/>
      <c r="F497" s="245" t="s">
        <v>32</v>
      </c>
      <c r="G497" s="247" t="s">
        <v>7</v>
      </c>
      <c r="H497" s="248"/>
      <c r="I497" s="249"/>
      <c r="J497" s="253" t="s">
        <v>19</v>
      </c>
      <c r="K497" s="255" t="s">
        <v>20</v>
      </c>
    </row>
    <row r="498" spans="2:11" ht="18" customHeight="1" x14ac:dyDescent="0.4">
      <c r="B498" s="198" t="s">
        <v>111</v>
      </c>
      <c r="C498" s="199" t="s">
        <v>112</v>
      </c>
      <c r="D498" s="199"/>
      <c r="E498" s="200"/>
      <c r="F498" s="246"/>
      <c r="G498" s="250"/>
      <c r="H498" s="251"/>
      <c r="I498" s="252"/>
      <c r="J498" s="254"/>
      <c r="K498" s="256"/>
    </row>
    <row r="499" spans="2:11" ht="18" customHeight="1" x14ac:dyDescent="0.4">
      <c r="B499" s="203">
        <v>7000</v>
      </c>
      <c r="C499" s="226" t="str">
        <f>_xlfn.XLOOKUP(B499,'H 7 aanwijzingen'!$A$19:$A$71,'H 7 aanwijzingen'!$B$19:$B$71,"",1)</f>
        <v>Inkoopwaarde van de omzet</v>
      </c>
      <c r="D499" s="227"/>
      <c r="E499" s="228"/>
      <c r="F499" s="204"/>
      <c r="G499" s="239" t="s">
        <v>200</v>
      </c>
      <c r="H499" s="239"/>
      <c r="I499" s="239"/>
      <c r="J499" s="201">
        <v>14525</v>
      </c>
      <c r="K499" s="202"/>
    </row>
    <row r="500" spans="2:11" ht="18" customHeight="1" x14ac:dyDescent="0.4">
      <c r="B500" s="203">
        <v>3000</v>
      </c>
      <c r="C500" s="226" t="str">
        <f>_xlfn.XLOOKUP(B500,'H 7 aanwijzingen'!$A$19:$A$71,'H 7 aanwijzingen'!$B$19:$B$71,"",1)</f>
        <v>Voorraad goederen</v>
      </c>
      <c r="D500" s="227"/>
      <c r="E500" s="228"/>
      <c r="F500" s="204">
        <v>30010</v>
      </c>
      <c r="G500" s="239" t="s">
        <v>201</v>
      </c>
      <c r="H500" s="239"/>
      <c r="I500" s="239"/>
      <c r="J500" s="201"/>
      <c r="K500" s="202">
        <v>3325</v>
      </c>
    </row>
    <row r="501" spans="2:11" ht="18" customHeight="1" x14ac:dyDescent="0.4">
      <c r="B501" s="203">
        <v>3000</v>
      </c>
      <c r="C501" s="226" t="str">
        <f>_xlfn.XLOOKUP(B501,'H 7 aanwijzingen'!$A$19:$A$71,'H 7 aanwijzingen'!$B$19:$B$71,"",1)</f>
        <v>Voorraad goederen</v>
      </c>
      <c r="D501" s="227"/>
      <c r="E501" s="228"/>
      <c r="F501" s="204">
        <v>30020</v>
      </c>
      <c r="G501" s="239" t="s">
        <v>202</v>
      </c>
      <c r="H501" s="239"/>
      <c r="I501" s="239"/>
      <c r="J501" s="201"/>
      <c r="K501" s="202">
        <v>8500</v>
      </c>
    </row>
    <row r="502" spans="2:11" ht="18" customHeight="1" x14ac:dyDescent="0.4">
      <c r="B502" s="203">
        <v>3000</v>
      </c>
      <c r="C502" s="226" t="str">
        <f>_xlfn.XLOOKUP(B502,'H 7 aanwijzingen'!$A$19:$A$71,'H 7 aanwijzingen'!$B$19:$B$71,"",1)</f>
        <v>Voorraad goederen</v>
      </c>
      <c r="D502" s="227"/>
      <c r="E502" s="228"/>
      <c r="F502" s="204">
        <v>30050</v>
      </c>
      <c r="G502" s="239" t="s">
        <v>203</v>
      </c>
      <c r="H502" s="239"/>
      <c r="I502" s="239"/>
      <c r="J502" s="201"/>
      <c r="K502" s="202">
        <v>2700</v>
      </c>
    </row>
    <row r="503" spans="2:11" ht="18" customHeight="1" x14ac:dyDescent="0.4">
      <c r="B503" s="203"/>
      <c r="C503" s="226" t="str">
        <f>_xlfn.XLOOKUP(B503,'H 7 aanwijzingen'!$A$19:$A$71,'H 7 aanwijzingen'!$B$19:$B$71,"",1)</f>
        <v/>
      </c>
      <c r="D503" s="227"/>
      <c r="E503" s="228"/>
      <c r="F503" s="204"/>
      <c r="G503" s="229"/>
      <c r="H503" s="230"/>
      <c r="I503" s="231"/>
      <c r="J503" s="201"/>
      <c r="K503" s="202"/>
    </row>
    <row r="506" spans="2:11" x14ac:dyDescent="0.4">
      <c r="B506" s="1" t="s">
        <v>158</v>
      </c>
    </row>
    <row r="507" spans="2:11" x14ac:dyDescent="0.4">
      <c r="B507" s="2" t="s">
        <v>245</v>
      </c>
    </row>
    <row r="508" spans="2:11" ht="18" customHeight="1" x14ac:dyDescent="0.4">
      <c r="B508" s="240" t="s">
        <v>36</v>
      </c>
      <c r="C508" s="241"/>
      <c r="D508" s="241"/>
      <c r="E508" s="241"/>
      <c r="F508" s="241"/>
      <c r="G508" s="241"/>
      <c r="H508" s="241"/>
      <c r="I508" s="241"/>
      <c r="J508" s="241"/>
      <c r="K508" s="21" t="s">
        <v>37</v>
      </c>
    </row>
    <row r="509" spans="2:11" ht="18" customHeight="1" x14ac:dyDescent="0.4">
      <c r="B509" s="242" t="s">
        <v>39</v>
      </c>
      <c r="C509" s="243"/>
      <c r="D509" s="243"/>
      <c r="E509" s="244"/>
      <c r="F509" s="245" t="s">
        <v>32</v>
      </c>
      <c r="G509" s="247" t="s">
        <v>7</v>
      </c>
      <c r="H509" s="248"/>
      <c r="I509" s="249"/>
      <c r="J509" s="253" t="s">
        <v>19</v>
      </c>
      <c r="K509" s="255" t="s">
        <v>20</v>
      </c>
    </row>
    <row r="510" spans="2:11" ht="18" customHeight="1" x14ac:dyDescent="0.4">
      <c r="B510" s="198" t="s">
        <v>111</v>
      </c>
      <c r="C510" s="199" t="s">
        <v>112</v>
      </c>
      <c r="D510" s="199"/>
      <c r="E510" s="200"/>
      <c r="F510" s="246"/>
      <c r="G510" s="250"/>
      <c r="H510" s="251"/>
      <c r="I510" s="252"/>
      <c r="J510" s="254"/>
      <c r="K510" s="256"/>
    </row>
    <row r="511" spans="2:11" ht="18" customHeight="1" x14ac:dyDescent="0.4">
      <c r="B511" s="203">
        <v>1000</v>
      </c>
      <c r="C511" s="226" t="str">
        <f>_xlfn.XLOOKUP(B511,'H 7 aanwijzingen'!$A$19:$A$71,'H 7 aanwijzingen'!$B$19:$B$71,"",1)</f>
        <v>Kas</v>
      </c>
      <c r="D511" s="227"/>
      <c r="E511" s="228"/>
      <c r="F511" s="204"/>
      <c r="G511" s="239" t="s">
        <v>204</v>
      </c>
      <c r="H511" s="239"/>
      <c r="I511" s="239"/>
      <c r="J511" s="201"/>
      <c r="K511" s="202">
        <v>14000</v>
      </c>
    </row>
    <row r="512" spans="2:11" ht="18" customHeight="1" x14ac:dyDescent="0.4">
      <c r="B512" s="203">
        <v>1070</v>
      </c>
      <c r="C512" s="226" t="str">
        <f>_xlfn.XLOOKUP(B512,'H 7 aanwijzingen'!$A$19:$A$71,'H 7 aanwijzingen'!$B$19:$B$71,"",1)</f>
        <v>Kruisposten</v>
      </c>
      <c r="D512" s="227"/>
      <c r="E512" s="228"/>
      <c r="F512" s="204"/>
      <c r="G512" s="239" t="s">
        <v>204</v>
      </c>
      <c r="H512" s="239"/>
      <c r="I512" s="239"/>
      <c r="J512" s="202">
        <v>14000</v>
      </c>
      <c r="K512" s="202"/>
    </row>
    <row r="513" spans="2:11" ht="18" customHeight="1" x14ac:dyDescent="0.4">
      <c r="B513" s="203"/>
      <c r="C513" s="226" t="str">
        <f>_xlfn.XLOOKUP(B513,'H 7 aanwijzingen'!$A$19:$A$71,'H 7 aanwijzingen'!$B$19:$B$71,"",1)</f>
        <v/>
      </c>
      <c r="D513" s="227"/>
      <c r="E513" s="228"/>
      <c r="F513" s="204"/>
      <c r="G513" s="229"/>
      <c r="H513" s="230"/>
      <c r="I513" s="231"/>
      <c r="J513" s="201"/>
      <c r="K513" s="202"/>
    </row>
    <row r="514" spans="2:11" ht="18" customHeight="1" x14ac:dyDescent="0.4">
      <c r="B514" s="203"/>
      <c r="C514" s="226" t="str">
        <f>_xlfn.XLOOKUP(B514,'H 7 aanwijzingen'!$A$19:$A$71,'H 7 aanwijzingen'!$B$19:$B$71,"",1)</f>
        <v/>
      </c>
      <c r="D514" s="227"/>
      <c r="E514" s="228"/>
      <c r="F514" s="204"/>
      <c r="G514" s="229"/>
      <c r="H514" s="230"/>
      <c r="I514" s="231"/>
      <c r="J514" s="201"/>
      <c r="K514" s="202"/>
    </row>
    <row r="515" spans="2:11" ht="18" customHeight="1" x14ac:dyDescent="0.4">
      <c r="B515" s="203"/>
      <c r="C515" s="226" t="str">
        <f>_xlfn.XLOOKUP(B515,'H 7 aanwijzingen'!$A$19:$A$71,'H 7 aanwijzingen'!$B$19:$B$71,"",1)</f>
        <v/>
      </c>
      <c r="D515" s="227"/>
      <c r="E515" s="228"/>
      <c r="F515" s="204"/>
      <c r="G515" s="229"/>
      <c r="H515" s="230"/>
      <c r="I515" s="231"/>
      <c r="J515" s="201"/>
      <c r="K515" s="202"/>
    </row>
  </sheetData>
  <mergeCells count="402">
    <mergeCell ref="C18:E18"/>
    <mergeCell ref="B22:J22"/>
    <mergeCell ref="G25:I25"/>
    <mergeCell ref="G26:I26"/>
    <mergeCell ref="J23:J24"/>
    <mergeCell ref="D8:E8"/>
    <mergeCell ref="H10:I10"/>
    <mergeCell ref="H11:I11"/>
    <mergeCell ref="H12:I12"/>
    <mergeCell ref="C16:E16"/>
    <mergeCell ref="C17:E17"/>
    <mergeCell ref="G53:I53"/>
    <mergeCell ref="H60:I60"/>
    <mergeCell ref="E64:H64"/>
    <mergeCell ref="E65:H65"/>
    <mergeCell ref="E67:H67"/>
    <mergeCell ref="B71:J71"/>
    <mergeCell ref="C54:E54"/>
    <mergeCell ref="G54:I54"/>
    <mergeCell ref="D35:E35"/>
    <mergeCell ref="F37:G37"/>
    <mergeCell ref="B49:J49"/>
    <mergeCell ref="G52:I52"/>
    <mergeCell ref="G98:I98"/>
    <mergeCell ref="G99:I99"/>
    <mergeCell ref="H106:I106"/>
    <mergeCell ref="C98:E98"/>
    <mergeCell ref="C99:E99"/>
    <mergeCell ref="C100:E100"/>
    <mergeCell ref="G100:I100"/>
    <mergeCell ref="H84:I84"/>
    <mergeCell ref="E89:F89"/>
    <mergeCell ref="E90:F90"/>
    <mergeCell ref="E91:F91"/>
    <mergeCell ref="F96:F97"/>
    <mergeCell ref="G96:I97"/>
    <mergeCell ref="E169:F169"/>
    <mergeCell ref="H137:I137"/>
    <mergeCell ref="E142:F142"/>
    <mergeCell ref="E143:F143"/>
    <mergeCell ref="E144:F144"/>
    <mergeCell ref="E110:H110"/>
    <mergeCell ref="E111:H111"/>
    <mergeCell ref="G123:I123"/>
    <mergeCell ref="G124:I124"/>
    <mergeCell ref="B120:J120"/>
    <mergeCell ref="B121:E121"/>
    <mergeCell ref="F121:F122"/>
    <mergeCell ref="G121:I122"/>
    <mergeCell ref="J121:J122"/>
    <mergeCell ref="B149:J149"/>
    <mergeCell ref="B150:E150"/>
    <mergeCell ref="F150:F151"/>
    <mergeCell ref="G150:I151"/>
    <mergeCell ref="J150:J151"/>
    <mergeCell ref="D199:E199"/>
    <mergeCell ref="H201:I201"/>
    <mergeCell ref="H202:I202"/>
    <mergeCell ref="H203:I203"/>
    <mergeCell ref="B213:J213"/>
    <mergeCell ref="B214:E214"/>
    <mergeCell ref="F214:F215"/>
    <mergeCell ref="G214:I215"/>
    <mergeCell ref="G186:I186"/>
    <mergeCell ref="G191:I191"/>
    <mergeCell ref="G188:I188"/>
    <mergeCell ref="G189:I189"/>
    <mergeCell ref="G190:I190"/>
    <mergeCell ref="E278:H278"/>
    <mergeCell ref="E279:H279"/>
    <mergeCell ref="E282:H282"/>
    <mergeCell ref="B286:J286"/>
    <mergeCell ref="B287:E287"/>
    <mergeCell ref="F287:F288"/>
    <mergeCell ref="G287:I288"/>
    <mergeCell ref="G265:I265"/>
    <mergeCell ref="H272:I272"/>
    <mergeCell ref="E276:H276"/>
    <mergeCell ref="E277:H277"/>
    <mergeCell ref="C352:E352"/>
    <mergeCell ref="C353:E353"/>
    <mergeCell ref="C354:E354"/>
    <mergeCell ref="C355:E355"/>
    <mergeCell ref="C356:E356"/>
    <mergeCell ref="J346:J347"/>
    <mergeCell ref="H326:I326"/>
    <mergeCell ref="E331:F331"/>
    <mergeCell ref="E332:F332"/>
    <mergeCell ref="E333:F333"/>
    <mergeCell ref="E334:F334"/>
    <mergeCell ref="E335:F335"/>
    <mergeCell ref="E336:F336"/>
    <mergeCell ref="E337:F337"/>
    <mergeCell ref="E340:F340"/>
    <mergeCell ref="E341:F341"/>
    <mergeCell ref="B345:J345"/>
    <mergeCell ref="B346:E346"/>
    <mergeCell ref="F346:F347"/>
    <mergeCell ref="G346:I347"/>
    <mergeCell ref="C351:E351"/>
    <mergeCell ref="B394:I394"/>
    <mergeCell ref="E395:G395"/>
    <mergeCell ref="E396:G396"/>
    <mergeCell ref="E397:G397"/>
    <mergeCell ref="E398:G398"/>
    <mergeCell ref="E399:G399"/>
    <mergeCell ref="E375:H375"/>
    <mergeCell ref="E378:H378"/>
    <mergeCell ref="B383:I383"/>
    <mergeCell ref="E384:H384"/>
    <mergeCell ref="E385:H385"/>
    <mergeCell ref="E387:H387"/>
    <mergeCell ref="E389:H389"/>
    <mergeCell ref="E376:H376"/>
    <mergeCell ref="E377:H377"/>
    <mergeCell ref="D407:E407"/>
    <mergeCell ref="H409:I409"/>
    <mergeCell ref="H410:I410"/>
    <mergeCell ref="H411:I411"/>
    <mergeCell ref="B421:J421"/>
    <mergeCell ref="B422:E422"/>
    <mergeCell ref="J422:J423"/>
    <mergeCell ref="C415:E415"/>
    <mergeCell ref="C416:E416"/>
    <mergeCell ref="C417:E417"/>
    <mergeCell ref="G500:I500"/>
    <mergeCell ref="B23:E23"/>
    <mergeCell ref="F23:F24"/>
    <mergeCell ref="G23:I24"/>
    <mergeCell ref="C52:E52"/>
    <mergeCell ref="C53:E53"/>
    <mergeCell ref="G490:I490"/>
    <mergeCell ref="G491:I491"/>
    <mergeCell ref="G492:I492"/>
    <mergeCell ref="G493:I493"/>
    <mergeCell ref="C493:E493"/>
    <mergeCell ref="G466:I466"/>
    <mergeCell ref="C466:E466"/>
    <mergeCell ref="C467:E467"/>
    <mergeCell ref="G467:I467"/>
    <mergeCell ref="G463:I463"/>
    <mergeCell ref="G465:I465"/>
    <mergeCell ref="B460:J460"/>
    <mergeCell ref="B461:E461"/>
    <mergeCell ref="F461:F462"/>
    <mergeCell ref="G461:I462"/>
    <mergeCell ref="G454:I454"/>
    <mergeCell ref="G76:I76"/>
    <mergeCell ref="B96:E96"/>
    <mergeCell ref="K23:K24"/>
    <mergeCell ref="C25:E25"/>
    <mergeCell ref="C26:E26"/>
    <mergeCell ref="C27:E27"/>
    <mergeCell ref="G27:I27"/>
    <mergeCell ref="B50:E50"/>
    <mergeCell ref="F50:F51"/>
    <mergeCell ref="G50:I51"/>
    <mergeCell ref="J50:J51"/>
    <mergeCell ref="K50:K51"/>
    <mergeCell ref="J96:J97"/>
    <mergeCell ref="K96:K97"/>
    <mergeCell ref="J72:J73"/>
    <mergeCell ref="K72:K73"/>
    <mergeCell ref="C74:E74"/>
    <mergeCell ref="G74:I74"/>
    <mergeCell ref="C75:E75"/>
    <mergeCell ref="B95:J95"/>
    <mergeCell ref="B72:E72"/>
    <mergeCell ref="F72:F73"/>
    <mergeCell ref="G72:I73"/>
    <mergeCell ref="C76:E76"/>
    <mergeCell ref="K121:K122"/>
    <mergeCell ref="C123:E123"/>
    <mergeCell ref="C124:E124"/>
    <mergeCell ref="C129:E129"/>
    <mergeCell ref="G129:I129"/>
    <mergeCell ref="C125:E125"/>
    <mergeCell ref="C126:E126"/>
    <mergeCell ref="C127:E127"/>
    <mergeCell ref="C128:E128"/>
    <mergeCell ref="G125:I125"/>
    <mergeCell ref="G126:I126"/>
    <mergeCell ref="G127:I127"/>
    <mergeCell ref="G128:I128"/>
    <mergeCell ref="J179:J180"/>
    <mergeCell ref="K179:K180"/>
    <mergeCell ref="C181:E181"/>
    <mergeCell ref="C182:E182"/>
    <mergeCell ref="G182:I182"/>
    <mergeCell ref="C183:E183"/>
    <mergeCell ref="K150:K151"/>
    <mergeCell ref="C152:E152"/>
    <mergeCell ref="G152:I152"/>
    <mergeCell ref="C153:E153"/>
    <mergeCell ref="C154:E154"/>
    <mergeCell ref="G154:I154"/>
    <mergeCell ref="E170:F170"/>
    <mergeCell ref="E171:F171"/>
    <mergeCell ref="E174:F174"/>
    <mergeCell ref="G181:I181"/>
    <mergeCell ref="B178:J178"/>
    <mergeCell ref="B179:E179"/>
    <mergeCell ref="F179:F180"/>
    <mergeCell ref="G179:I180"/>
    <mergeCell ref="G153:I153"/>
    <mergeCell ref="H162:I162"/>
    <mergeCell ref="E167:F167"/>
    <mergeCell ref="E168:F168"/>
    <mergeCell ref="C184:E184"/>
    <mergeCell ref="G184:I184"/>
    <mergeCell ref="C185:E185"/>
    <mergeCell ref="C186:E186"/>
    <mergeCell ref="C191:E191"/>
    <mergeCell ref="C187:E187"/>
    <mergeCell ref="C188:E188"/>
    <mergeCell ref="C189:E189"/>
    <mergeCell ref="C190:E190"/>
    <mergeCell ref="G187:I187"/>
    <mergeCell ref="K238:K239"/>
    <mergeCell ref="J214:J215"/>
    <mergeCell ref="K214:K215"/>
    <mergeCell ref="C216:E216"/>
    <mergeCell ref="G216:I216"/>
    <mergeCell ref="C217:E217"/>
    <mergeCell ref="C218:E218"/>
    <mergeCell ref="G218:I218"/>
    <mergeCell ref="K262:K263"/>
    <mergeCell ref="C240:E240"/>
    <mergeCell ref="G240:I240"/>
    <mergeCell ref="C241:E241"/>
    <mergeCell ref="G217:I217"/>
    <mergeCell ref="H226:I226"/>
    <mergeCell ref="E230:H230"/>
    <mergeCell ref="E231:H231"/>
    <mergeCell ref="E232:H232"/>
    <mergeCell ref="E233:H233"/>
    <mergeCell ref="B237:J237"/>
    <mergeCell ref="B238:E238"/>
    <mergeCell ref="F238:F239"/>
    <mergeCell ref="G238:I239"/>
    <mergeCell ref="J238:J239"/>
    <mergeCell ref="C264:E264"/>
    <mergeCell ref="G264:I264"/>
    <mergeCell ref="C265:E265"/>
    <mergeCell ref="C266:E266"/>
    <mergeCell ref="G266:I266"/>
    <mergeCell ref="C242:E242"/>
    <mergeCell ref="G242:I242"/>
    <mergeCell ref="B261:J261"/>
    <mergeCell ref="B262:E262"/>
    <mergeCell ref="F262:F263"/>
    <mergeCell ref="G262:I263"/>
    <mergeCell ref="J262:J263"/>
    <mergeCell ref="H250:I250"/>
    <mergeCell ref="E255:F255"/>
    <mergeCell ref="E256:F256"/>
    <mergeCell ref="E257:F257"/>
    <mergeCell ref="C291:E291"/>
    <mergeCell ref="C292:E292"/>
    <mergeCell ref="C293:E293"/>
    <mergeCell ref="G293:I293"/>
    <mergeCell ref="J287:J288"/>
    <mergeCell ref="K287:K288"/>
    <mergeCell ref="C289:E289"/>
    <mergeCell ref="G289:I289"/>
    <mergeCell ref="C290:E290"/>
    <mergeCell ref="K314:K315"/>
    <mergeCell ref="C316:E316"/>
    <mergeCell ref="G316:I316"/>
    <mergeCell ref="C317:E317"/>
    <mergeCell ref="C318:E318"/>
    <mergeCell ref="G318:I318"/>
    <mergeCell ref="C294:E294"/>
    <mergeCell ref="G294:I294"/>
    <mergeCell ref="B313:J313"/>
    <mergeCell ref="B314:E314"/>
    <mergeCell ref="F314:F315"/>
    <mergeCell ref="G314:I315"/>
    <mergeCell ref="J314:J315"/>
    <mergeCell ref="H302:I302"/>
    <mergeCell ref="E307:F307"/>
    <mergeCell ref="E309:F309"/>
    <mergeCell ref="G317:I317"/>
    <mergeCell ref="K346:K347"/>
    <mergeCell ref="C348:E348"/>
    <mergeCell ref="C349:E349"/>
    <mergeCell ref="G349:I349"/>
    <mergeCell ref="C350:E350"/>
    <mergeCell ref="G355:I355"/>
    <mergeCell ref="G356:I356"/>
    <mergeCell ref="C365:E365"/>
    <mergeCell ref="G365:I365"/>
    <mergeCell ref="C357:E357"/>
    <mergeCell ref="C358:E358"/>
    <mergeCell ref="C359:E359"/>
    <mergeCell ref="C360:E360"/>
    <mergeCell ref="C361:E361"/>
    <mergeCell ref="C362:E362"/>
    <mergeCell ref="G361:I361"/>
    <mergeCell ref="G364:I364"/>
    <mergeCell ref="G359:I359"/>
    <mergeCell ref="G360:I360"/>
    <mergeCell ref="G348:I348"/>
    <mergeCell ref="G351:I351"/>
    <mergeCell ref="G352:I352"/>
    <mergeCell ref="G353:I353"/>
    <mergeCell ref="G354:I354"/>
    <mergeCell ref="E371:H371"/>
    <mergeCell ref="E372:H372"/>
    <mergeCell ref="E373:H373"/>
    <mergeCell ref="E374:H374"/>
    <mergeCell ref="G362:I362"/>
    <mergeCell ref="C363:E363"/>
    <mergeCell ref="G363:I363"/>
    <mergeCell ref="C364:E364"/>
    <mergeCell ref="G357:I357"/>
    <mergeCell ref="G358:I358"/>
    <mergeCell ref="B451:E451"/>
    <mergeCell ref="F451:F452"/>
    <mergeCell ref="G451:I452"/>
    <mergeCell ref="J451:J452"/>
    <mergeCell ref="K451:K452"/>
    <mergeCell ref="K422:K423"/>
    <mergeCell ref="C424:E424"/>
    <mergeCell ref="C425:E425"/>
    <mergeCell ref="C426:E426"/>
    <mergeCell ref="G426:I426"/>
    <mergeCell ref="G424:I424"/>
    <mergeCell ref="G425:I425"/>
    <mergeCell ref="D435:E435"/>
    <mergeCell ref="F422:F423"/>
    <mergeCell ref="G422:I423"/>
    <mergeCell ref="C427:E427"/>
    <mergeCell ref="G427:I427"/>
    <mergeCell ref="K461:K462"/>
    <mergeCell ref="C463:E463"/>
    <mergeCell ref="C464:E464"/>
    <mergeCell ref="G464:I464"/>
    <mergeCell ref="C465:E465"/>
    <mergeCell ref="C453:E453"/>
    <mergeCell ref="C454:E454"/>
    <mergeCell ref="C455:E455"/>
    <mergeCell ref="C456:E456"/>
    <mergeCell ref="C457:E457"/>
    <mergeCell ref="G457:I457"/>
    <mergeCell ref="G453:I453"/>
    <mergeCell ref="G455:I455"/>
    <mergeCell ref="G456:I456"/>
    <mergeCell ref="K497:K498"/>
    <mergeCell ref="K487:K488"/>
    <mergeCell ref="C489:E489"/>
    <mergeCell ref="G489:I489"/>
    <mergeCell ref="C490:E490"/>
    <mergeCell ref="C491:E491"/>
    <mergeCell ref="C492:E492"/>
    <mergeCell ref="H475:I475"/>
    <mergeCell ref="E480:F480"/>
    <mergeCell ref="E482:F482"/>
    <mergeCell ref="E481:F481"/>
    <mergeCell ref="B486:J486"/>
    <mergeCell ref="B487:E487"/>
    <mergeCell ref="F487:F488"/>
    <mergeCell ref="G487:I488"/>
    <mergeCell ref="J487:J488"/>
    <mergeCell ref="K509:K510"/>
    <mergeCell ref="C511:E511"/>
    <mergeCell ref="G511:I511"/>
    <mergeCell ref="C512:E512"/>
    <mergeCell ref="G512:I512"/>
    <mergeCell ref="C513:E513"/>
    <mergeCell ref="G513:I513"/>
    <mergeCell ref="C503:E503"/>
    <mergeCell ref="G503:I503"/>
    <mergeCell ref="B508:J508"/>
    <mergeCell ref="B509:E509"/>
    <mergeCell ref="F509:F510"/>
    <mergeCell ref="G509:I510"/>
    <mergeCell ref="J509:J510"/>
    <mergeCell ref="C514:E514"/>
    <mergeCell ref="G514:I514"/>
    <mergeCell ref="C515:E515"/>
    <mergeCell ref="G515:I515"/>
    <mergeCell ref="E66:H66"/>
    <mergeCell ref="E172:F172"/>
    <mergeCell ref="E280:H280"/>
    <mergeCell ref="E308:F308"/>
    <mergeCell ref="E338:F338"/>
    <mergeCell ref="E339:F339"/>
    <mergeCell ref="C499:E499"/>
    <mergeCell ref="G499:I499"/>
    <mergeCell ref="C500:E500"/>
    <mergeCell ref="C501:E501"/>
    <mergeCell ref="G501:I501"/>
    <mergeCell ref="C502:E502"/>
    <mergeCell ref="G502:I502"/>
    <mergeCell ref="B496:J496"/>
    <mergeCell ref="B497:E497"/>
    <mergeCell ref="F497:F498"/>
    <mergeCell ref="G497:I498"/>
    <mergeCell ref="J497:J498"/>
    <mergeCell ref="J461:J462"/>
    <mergeCell ref="B450:J450"/>
  </mergeCells>
  <pageMargins left="0.7" right="0.7" top="0.75" bottom="0.75" header="0.3" footer="0.3"/>
  <pageSetup paperSize="9" orientation="portrait" horizontalDpi="0" verticalDpi="0" r:id="rId1"/>
  <ignoredErrors>
    <ignoredError sqref="H437 H37:H39 F202:F203 F410 C339 F11" numberStoredAsText="1"/>
    <ignoredError sqref="I444 F4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 7 Inhoudsopgave</vt:lpstr>
      <vt:lpstr>H 7 aanwijzingen</vt:lpstr>
      <vt:lpstr>7.1 - 7.17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2025-06-04T07:41:35Z</dcterms:modified>
</cp:coreProperties>
</file>