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5e druk/Convoy PDB BA 5e druk/PDB BA Uitwerkingen 5e druk/"/>
    </mc:Choice>
  </mc:AlternateContent>
  <xr:revisionPtr revIDLastSave="358" documentId="8_{426EFC1F-104A-43E1-8B36-30E10C241A1C}" xr6:coauthVersionLast="47" xr6:coauthVersionMax="47" xr10:uidLastSave="{AA45F4C7-9F63-4207-AAC7-EAB6007C95AB}"/>
  <bookViews>
    <workbookView xWindow="-83" yWindow="0" windowWidth="19366" windowHeight="15563" activeTab="2" xr2:uid="{5D587E09-814F-4BAA-A382-6AB82BB63DFF}"/>
  </bookViews>
  <sheets>
    <sheet name="H 1 Inhoudsopgave" sheetId="8" r:id="rId1"/>
    <sheet name="H 1 aanwijzingen" sheetId="5" state="hidden" r:id="rId2"/>
    <sheet name="1.1" sheetId="9" r:id="rId3"/>
    <sheet name="1.2 - 1.5" sheetId="10" r:id="rId4"/>
    <sheet name="1.6 - 1.8" sheetId="11" r:id="rId5"/>
    <sheet name="1.9 - 1.10" sheetId="12" r:id="rId6"/>
    <sheet name="1.11 - 1.15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0" l="1"/>
  <c r="F84" i="11"/>
  <c r="C31" i="11"/>
  <c r="C47" i="10"/>
  <c r="I43" i="9"/>
  <c r="J43" i="9" s="1"/>
  <c r="J17" i="9"/>
  <c r="J12" i="9" s="1"/>
  <c r="I17" i="9"/>
  <c r="J38" i="9" l="1"/>
  <c r="C54" i="14" l="1"/>
  <c r="C53" i="14"/>
  <c r="C43" i="14"/>
  <c r="C42" i="14"/>
  <c r="C32" i="14"/>
  <c r="C31" i="14"/>
  <c r="C30" i="14"/>
  <c r="C21" i="14"/>
  <c r="C20" i="14"/>
  <c r="C11" i="14"/>
  <c r="C10" i="14"/>
  <c r="C9" i="14"/>
  <c r="C36" i="12"/>
  <c r="C37" i="12"/>
  <c r="C38" i="12"/>
  <c r="C35" i="12"/>
  <c r="C29" i="12"/>
  <c r="C28" i="12"/>
  <c r="C27" i="12"/>
  <c r="C19" i="12"/>
  <c r="C18" i="12"/>
  <c r="C17" i="12"/>
  <c r="C9" i="12"/>
  <c r="C10" i="12"/>
  <c r="C11" i="12"/>
  <c r="C8" i="12"/>
  <c r="C145" i="11"/>
  <c r="C144" i="11"/>
  <c r="C143" i="11"/>
  <c r="C124" i="11"/>
  <c r="C123" i="11"/>
  <c r="C122" i="11"/>
  <c r="C121" i="11"/>
  <c r="C120" i="11"/>
  <c r="C114" i="11"/>
  <c r="C113" i="11"/>
  <c r="C112" i="11"/>
  <c r="C111" i="11"/>
  <c r="C110" i="11"/>
  <c r="C102" i="11"/>
  <c r="C101" i="11"/>
  <c r="C100" i="11"/>
  <c r="C99" i="11"/>
  <c r="C98" i="11"/>
  <c r="C67" i="11"/>
  <c r="C66" i="11"/>
  <c r="C65" i="11"/>
  <c r="C64" i="11"/>
  <c r="C45" i="11"/>
  <c r="C44" i="11"/>
  <c r="C43" i="11"/>
  <c r="C42" i="11"/>
  <c r="C41" i="11"/>
  <c r="C35" i="11"/>
  <c r="C34" i="11"/>
  <c r="C33" i="11"/>
  <c r="C32" i="11"/>
  <c r="C19" i="11"/>
  <c r="C20" i="11"/>
  <c r="C21" i="11"/>
  <c r="C22" i="11"/>
  <c r="C23" i="11"/>
  <c r="C18" i="11"/>
  <c r="C9" i="11"/>
  <c r="C10" i="11"/>
  <c r="C11" i="11"/>
  <c r="C12" i="11"/>
  <c r="C8" i="11"/>
  <c r="C167" i="10"/>
  <c r="C166" i="10"/>
  <c r="C165" i="10"/>
  <c r="C157" i="10"/>
  <c r="C159" i="10"/>
  <c r="C158" i="10"/>
  <c r="C156" i="10"/>
  <c r="C150" i="10"/>
  <c r="C149" i="10"/>
  <c r="C148" i="10"/>
  <c r="C142" i="10"/>
  <c r="C141" i="10"/>
  <c r="C140" i="10"/>
  <c r="C139" i="10"/>
  <c r="C131" i="10"/>
  <c r="C130" i="10"/>
  <c r="C129" i="10"/>
  <c r="C128" i="10"/>
  <c r="C108" i="10"/>
  <c r="C107" i="10"/>
  <c r="C106" i="10"/>
  <c r="C105" i="10"/>
  <c r="C104" i="10"/>
  <c r="C103" i="10"/>
  <c r="C97" i="10"/>
  <c r="C96" i="10"/>
  <c r="C95" i="10"/>
  <c r="C94" i="10"/>
  <c r="C93" i="10"/>
  <c r="C92" i="10"/>
  <c r="C72" i="10"/>
  <c r="C71" i="10"/>
  <c r="C70" i="10"/>
  <c r="C49" i="10"/>
  <c r="C48" i="10"/>
  <c r="C46" i="10"/>
  <c r="C45" i="10"/>
  <c r="C44" i="10"/>
  <c r="C38" i="10"/>
  <c r="C37" i="10"/>
  <c r="C36" i="10"/>
  <c r="C35" i="10"/>
  <c r="C34" i="10"/>
  <c r="C33" i="10"/>
  <c r="C20" i="10"/>
  <c r="C21" i="10"/>
  <c r="C22" i="10"/>
  <c r="C23" i="10"/>
  <c r="C24" i="10"/>
  <c r="C25" i="10"/>
  <c r="C19" i="10"/>
  <c r="C9" i="10"/>
  <c r="C10" i="10"/>
  <c r="C11" i="10"/>
  <c r="C12" i="10"/>
  <c r="C13" i="10"/>
  <c r="C8" i="10"/>
  <c r="C69" i="9"/>
  <c r="C70" i="9"/>
  <c r="C71" i="9"/>
  <c r="C68" i="9"/>
  <c r="C61" i="9"/>
  <c r="C62" i="9"/>
  <c r="C63" i="9"/>
  <c r="C60" i="9"/>
  <c r="C54" i="9"/>
  <c r="C53" i="9"/>
  <c r="C52" i="9"/>
  <c r="C51" i="9"/>
  <c r="C26" i="9"/>
  <c r="C27" i="9"/>
  <c r="C28" i="9"/>
  <c r="C25" i="9"/>
</calcChain>
</file>

<file path=xl/sharedStrings.xml><?xml version="1.0" encoding="utf-8"?>
<sst xmlns="http://schemas.openxmlformats.org/spreadsheetml/2006/main" count="854" uniqueCount="316">
  <si>
    <t>Dagboek</t>
  </si>
  <si>
    <t>Factuurdatum</t>
  </si>
  <si>
    <t>Grootboek-rekening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</si>
  <si>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</si>
  <si>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</si>
  <si>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</si>
  <si>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</si>
  <si>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</si>
  <si>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</si>
  <si>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</si>
  <si>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</si>
  <si>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</si>
  <si>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</si>
  <si>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</si>
  <si>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</si>
  <si>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</si>
  <si>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</si>
  <si>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</si>
  <si>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</si>
  <si>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</si>
  <si>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</si>
  <si>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</si>
  <si>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</si>
  <si>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</si>
  <si>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Betalingsconditie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</si>
  <si>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</si>
  <si>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</si>
  <si>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</si>
  <si>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</si>
  <si>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</si>
  <si>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</si>
  <si>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</si>
  <si>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</si>
  <si>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</si>
  <si>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</si>
  <si>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</si>
  <si>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</si>
  <si>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</si>
  <si>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</si>
  <si>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</si>
  <si>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</si>
  <si>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</si>
  <si>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</si>
  <si>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</si>
  <si>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</si>
  <si>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</si>
  <si>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</si>
  <si>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</si>
  <si>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</si>
  <si>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</si>
  <si>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</si>
  <si>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</si>
  <si>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</si>
  <si>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</si>
  <si>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</si>
  <si>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</si>
  <si>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</si>
  <si>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</si>
  <si>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</si>
  <si>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</si>
  <si>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</si>
  <si>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</si>
  <si>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</si>
  <si>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</si>
  <si>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</si>
  <si>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</si>
  <si>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</si>
  <si>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</si>
  <si>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</si>
  <si>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</si>
  <si>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</si>
  <si>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</si>
  <si>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</si>
  <si>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</si>
  <si>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</si>
  <si>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</si>
  <si>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</si>
  <si>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</si>
  <si>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</si>
  <si>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</si>
  <si>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</si>
  <si>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</si>
  <si>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</si>
  <si>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</si>
  <si>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</si>
  <si>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</si>
  <si>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</si>
  <si>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</si>
  <si>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</si>
  <si>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Nummer</t>
  </si>
  <si>
    <t>Naam</t>
  </si>
  <si>
    <t>Excl./incl. hoog/laag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</si>
  <si>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</si>
  <si>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</si>
  <si>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</si>
  <si>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</si>
  <si>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</si>
  <si>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</si>
  <si>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</si>
  <si>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</si>
  <si>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</si>
  <si>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</si>
  <si>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</si>
  <si>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</si>
  <si>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</si>
  <si>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</si>
  <si>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</si>
  <si>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</si>
  <si>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</si>
  <si>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</si>
  <si>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</si>
  <si>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</si>
  <si>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</si>
  <si>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</si>
  <si>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</si>
  <si>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</si>
  <si>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</si>
  <si>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</si>
  <si>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</si>
  <si>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</si>
  <si>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</si>
  <si>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</si>
  <si>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</si>
  <si>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</si>
  <si>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</si>
  <si>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 xml:space="preserve">1.1 </t>
  </si>
  <si>
    <t>Opgave 1.1</t>
  </si>
  <si>
    <t>Verwerk voor Sijs de ontvangen factuur van Goed in het inkoopboek.</t>
  </si>
  <si>
    <t>Invoerscherm inkoopboek</t>
  </si>
  <si>
    <t>Artikel</t>
  </si>
  <si>
    <t>Aantal</t>
  </si>
  <si>
    <t>Nettoprijs</t>
  </si>
  <si>
    <t>Journaliseer voor Sijs de ontvangen factuur van Goed.</t>
  </si>
  <si>
    <t>Verwerk voor Sijs de ontvangen creditfactuur van Goed in het inkoopboek.</t>
  </si>
  <si>
    <t>Journaliseer voor Sijs de ontvangen creditfactuur van Goed.</t>
  </si>
  <si>
    <t>e</t>
  </si>
  <si>
    <r>
      <t xml:space="preserve">Journaliseer voor Sijs de verzonden factuur aan Tuincentrum Bloem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de aflevering van de tuinbanken.</t>
    </r>
  </si>
  <si>
    <t>1.2 - 1.5</t>
  </si>
  <si>
    <t>Opgave 1.2</t>
  </si>
  <si>
    <t>Journaliseer voor Baan de ontvangen factuur van Webber.</t>
  </si>
  <si>
    <t>Opgave 1.3</t>
  </si>
  <si>
    <t>Journaliseer voor Baan de ontvangen factuur van Dylan.</t>
  </si>
  <si>
    <t xml:space="preserve">Stel de controlerende grootboekrekening samen die door onderneming Baan gebruikt wordt. </t>
  </si>
  <si>
    <t>3100 Nog te ontvangen goederen</t>
  </si>
  <si>
    <t xml:space="preserve"> EUR</t>
  </si>
  <si>
    <t>Verklaar het saldo op de controlerende tussenrekening.</t>
  </si>
  <si>
    <t>f</t>
  </si>
  <si>
    <t>g</t>
  </si>
  <si>
    <t>Opgave 1.4</t>
  </si>
  <si>
    <t>Journaliseer voor Baan de ontvangen factuur van Jacket vof.</t>
  </si>
  <si>
    <t>Journaliseer voor Baan de ontvangen creditfactuur van Jacket vof.</t>
  </si>
  <si>
    <t>Opgave 1.5</t>
  </si>
  <si>
    <t>Journaliseer voor Baan de ontvangen factuur van Shirt &amp; Co.</t>
  </si>
  <si>
    <t>Journaliseer voor Baan de ontvangen creditfactuur van Shirt &amp; Co.</t>
  </si>
  <si>
    <t>1.6 - 1.8</t>
  </si>
  <si>
    <t>Opgave 1.6</t>
  </si>
  <si>
    <t>Journaliseer voor Groot de ontvangen factuur van Reus.</t>
  </si>
  <si>
    <t>Opgave 1.7</t>
  </si>
  <si>
    <t xml:space="preserve">Stel de controlerende grootboekrekening samen die door onderneming Groot gebruikt wordt. </t>
  </si>
  <si>
    <t>1300 Nog te ontvangen facturen</t>
  </si>
  <si>
    <t>Journaliseer voor Groot de ontvangen creditfactuur van Reus.</t>
  </si>
  <si>
    <t>h</t>
  </si>
  <si>
    <t>Verwerk het bankafschrift in het bankboek.</t>
  </si>
  <si>
    <t>Invoerscherm bankboek</t>
  </si>
  <si>
    <t>Beginsaldo</t>
  </si>
  <si>
    <t>Eindsaldo</t>
  </si>
  <si>
    <t>Sub- nummer</t>
  </si>
  <si>
    <t>Onze ref.</t>
  </si>
  <si>
    <t>Journaliseer het bankafschrift.</t>
  </si>
  <si>
    <t>Opgave 1.8</t>
  </si>
  <si>
    <t>1.9 - 1.10</t>
  </si>
  <si>
    <t>Opgave 1.9</t>
  </si>
  <si>
    <t>Journaliseer voor Brouwer meubelen de ontvangen creditfactuur van Chair.</t>
  </si>
  <si>
    <t>Opgave 1.10</t>
  </si>
  <si>
    <t>Journaliseer voor Winter de ontvangen creditfactuur van De Haan tenten.</t>
  </si>
  <si>
    <t>Extra grootboekrekeningen</t>
  </si>
  <si>
    <t>alleen te gebruiken als dit nummer bij de opgave staat aangegeven</t>
  </si>
  <si>
    <t>Te retourneren goederen</t>
  </si>
  <si>
    <t>Te ontvangen creditnota's</t>
  </si>
  <si>
    <t>1.11 - 1.15</t>
  </si>
  <si>
    <t>Opgave 1.11</t>
  </si>
  <si>
    <t>Journaliseer voor Alfa de ontvangen factuur van Phi.</t>
  </si>
  <si>
    <t>Opgave 1.12</t>
  </si>
  <si>
    <t>Journaliseer de memoriaal bon.</t>
  </si>
  <si>
    <t>Opgave 1.13</t>
  </si>
  <si>
    <t>Journaliseer voor Ouwehand de ontvangen creditfactuur van Phi.</t>
  </si>
  <si>
    <t>Opgave 1.14</t>
  </si>
  <si>
    <t>Opgave 1.15</t>
  </si>
  <si>
    <t>De omschrijving hoeft niet exact hetzelfde te zijn als in de uitwerking</t>
  </si>
  <si>
    <t>De volgorde van de boeking maakt niet uit</t>
  </si>
  <si>
    <t>Uitwerkingen PDB BA 5e druk</t>
  </si>
  <si>
    <t>Uitwerking H 1</t>
  </si>
  <si>
    <t>Goed</t>
  </si>
  <si>
    <t>Nice</t>
  </si>
  <si>
    <t>01</t>
  </si>
  <si>
    <t>excl./hoog</t>
  </si>
  <si>
    <t>Goed 12</t>
  </si>
  <si>
    <t>Nice retour</t>
  </si>
  <si>
    <t>Goed -1</t>
  </si>
  <si>
    <t>EN</t>
  </si>
  <si>
    <t>Tuincentrum Bloem</t>
  </si>
  <si>
    <t>10 Nice</t>
  </si>
  <si>
    <t>Tuincentrum Bloem 10</t>
  </si>
  <si>
    <t xml:space="preserve">Tuincentrum Bloem </t>
  </si>
  <si>
    <t>Webber Dameskleding 100</t>
  </si>
  <si>
    <t>Webber Herenkleding 200</t>
  </si>
  <si>
    <t>Webber Kinderkleding 300</t>
  </si>
  <si>
    <t>Webber</t>
  </si>
  <si>
    <t>Webber 100</t>
  </si>
  <si>
    <t>Webber 200</t>
  </si>
  <si>
    <t>Webber 300</t>
  </si>
  <si>
    <t>Dylan Dameskleding 80</t>
  </si>
  <si>
    <t>Dylan Herenkleding 60</t>
  </si>
  <si>
    <t>Dylan Kinderkleding 90</t>
  </si>
  <si>
    <t>Dylan</t>
  </si>
  <si>
    <t>Dylan 80</t>
  </si>
  <si>
    <t>Dylan 60</t>
  </si>
  <si>
    <t>Dylan Kinderkleding 80</t>
  </si>
  <si>
    <t>Het saldo is € 200 debet.</t>
  </si>
  <si>
    <t>Baan is dus nog € 200 te goed, dit betreft 10 stuks kinderkleding.</t>
  </si>
  <si>
    <t>Dylan 10</t>
  </si>
  <si>
    <t>Dylan Kinderkleding 10</t>
  </si>
  <si>
    <t>Jacket vof Dameskleding 50</t>
  </si>
  <si>
    <t>Jacket vof Herenkleding 40</t>
  </si>
  <si>
    <t>Jacket vof Kinderkleding 30</t>
  </si>
  <si>
    <t>Jacket vof</t>
  </si>
  <si>
    <t>Jacket vof Dameskleding 45</t>
  </si>
  <si>
    <t>Het saldo is € 150 debet.</t>
  </si>
  <si>
    <t>Baan is dus nog € 150 te goed, dit betreft 5 stuks dameskleding.</t>
  </si>
  <si>
    <t>Jacket vof Dameskleding -5</t>
  </si>
  <si>
    <t>Shirt &amp; Co Dameskleding 30</t>
  </si>
  <si>
    <t>Shirt &amp; Co</t>
  </si>
  <si>
    <t>Shirt &amp; Co 30</t>
  </si>
  <si>
    <t>Shirt &amp; Co Dameskleding -15</t>
  </si>
  <si>
    <t>Shirt &amp; Co -15</t>
  </si>
  <si>
    <t>Reus 10</t>
  </si>
  <si>
    <t>Reus Alfa 10</t>
  </si>
  <si>
    <t>Reus Beta 10</t>
  </si>
  <si>
    <t>Reus</t>
  </si>
  <si>
    <t>Reus 12</t>
  </si>
  <si>
    <t>Reus 11</t>
  </si>
  <si>
    <t>Reus Alfa 12</t>
  </si>
  <si>
    <t>Reus Beta 11</t>
  </si>
  <si>
    <t>Reus Beta 12</t>
  </si>
  <si>
    <t>Het saldo is € 75 debet.</t>
  </si>
  <si>
    <t>Groot is dus nog € 75 te goed, dit betreft 1 Beta,</t>
  </si>
  <si>
    <t>Reus Beta -1</t>
  </si>
  <si>
    <t>Reus 36961</t>
  </si>
  <si>
    <t>Reus 36965</t>
  </si>
  <si>
    <t>Reus 20</t>
  </si>
  <si>
    <t>Reus Alfa 20</t>
  </si>
  <si>
    <t>Reus Beta 20</t>
  </si>
  <si>
    <t>Reus Alfa 22</t>
  </si>
  <si>
    <t>Het saldo is € 170 debet.</t>
  </si>
  <si>
    <t>Groot is dus nog € 170 te goed, dit betreft 2 Alfa.</t>
  </si>
  <si>
    <t>Reus 2</t>
  </si>
  <si>
    <t>Reus Alfa 2</t>
  </si>
  <si>
    <t>Chair Stoel Berlijn -1</t>
  </si>
  <si>
    <t>Chair  -1</t>
  </si>
  <si>
    <t>De Haan tenten Iglotenten -2</t>
  </si>
  <si>
    <t>De Haan tenten -2</t>
  </si>
  <si>
    <t>De Haan tenten</t>
  </si>
  <si>
    <t>Phi A 10</t>
  </si>
  <si>
    <t>De ontvangst van de goederen is al geboekt</t>
  </si>
  <si>
    <t>Kwantumkorting bij inkoop wordt niet apart geboekt.</t>
  </si>
  <si>
    <t>Bioco Alfa 12</t>
  </si>
  <si>
    <t xml:space="preserve">De facturen worden eerder ontvangen dan de goederen, dus de onderneming gebruikt </t>
  </si>
  <si>
    <t>De facturen worden eerder ontvangen dan de goederen, dus de onderneming gebruikt 3100 Nog te ontvangen goederen</t>
  </si>
  <si>
    <t>Phi A 1</t>
  </si>
  <si>
    <t xml:space="preserve">Phi </t>
  </si>
  <si>
    <t>De goederen zijn al retourgezonden,</t>
  </si>
  <si>
    <t>Bioco  -2</t>
  </si>
  <si>
    <t>Bioco Alfa -2</t>
  </si>
  <si>
    <t>De goederen worden eerder ontvangen dan de facturen dus de onderneming gebruikt rekening</t>
  </si>
  <si>
    <t>1300 Nog te ontvangen facturen ook voor de retourzending.</t>
  </si>
  <si>
    <t>Bioco Alfa 3</t>
  </si>
  <si>
    <t>Uitwerking 1.1</t>
  </si>
  <si>
    <t>Uitwerking 1.2 - 1.5</t>
  </si>
  <si>
    <t>UItwerking 1.6 - 1.8</t>
  </si>
  <si>
    <t>Uitwerking 1.9 - 1.10</t>
  </si>
  <si>
    <t>Uitwerking 1.11 - 1.15</t>
  </si>
  <si>
    <t>Pensioenpremies</t>
  </si>
  <si>
    <t>2024 / 1</t>
  </si>
  <si>
    <t>2024-003</t>
  </si>
  <si>
    <t>2024-005</t>
  </si>
  <si>
    <t>Journaliseer memoriaal bon 2024-088.</t>
  </si>
  <si>
    <t>Journaliseer memoriaal bon 2024-089.</t>
  </si>
  <si>
    <t>2024-145</t>
  </si>
  <si>
    <t>2024-089</t>
  </si>
  <si>
    <t>2024-090</t>
  </si>
  <si>
    <t>2024-180</t>
  </si>
  <si>
    <t>2024-093</t>
  </si>
  <si>
    <t>Journaliseer memoriaalbon 2024-099.</t>
  </si>
  <si>
    <t>Journaliseer memoriaalbon 2024-096.</t>
  </si>
  <si>
    <t>Journaliseer memoriaalbon 2024-093.</t>
  </si>
  <si>
    <t>Journaliseer memoriaal bon 2024-119.</t>
  </si>
  <si>
    <t>Journaliseer memoriaal bon 2024-121.</t>
  </si>
  <si>
    <t>2024-121</t>
  </si>
  <si>
    <t>2024-114</t>
  </si>
  <si>
    <t>2024-116</t>
  </si>
  <si>
    <t>2024 / 10</t>
  </si>
  <si>
    <t>2024-139</t>
  </si>
  <si>
    <t>36961 2024-114</t>
  </si>
  <si>
    <t>36965 2024-116</t>
  </si>
  <si>
    <t>Journaliseer memoriaal bon 2024-128.</t>
  </si>
  <si>
    <t>2024-128</t>
  </si>
  <si>
    <t>2024-124</t>
  </si>
  <si>
    <t>Journaliseer memoriaal bon 2024-131.</t>
  </si>
  <si>
    <t>2024-131</t>
  </si>
  <si>
    <t>Journaliseer memoriaalbon 2024-111</t>
  </si>
  <si>
    <t>Journaliseer memoriaalbon 2024-098.</t>
  </si>
  <si>
    <t>Chair</t>
  </si>
  <si>
    <t>Bioco 12</t>
  </si>
  <si>
    <t>De onderneming gebruikt rekening 1300 Nog te ontvangen factuuren ook voor de creditfactuur.</t>
  </si>
  <si>
    <t>Bioco  3</t>
  </si>
  <si>
    <t>Journaliseer memoriaal bon 2024-090.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</si>
</sst>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  <font>
      <u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3" fontId="3" fillId="0" borderId="6" xfId="1" applyFont="1" applyFill="1" applyBorder="1" applyAlignment="1" applyProtection="1">
      <alignment horizontal="center"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3" fontId="8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10" fillId="0" borderId="0" xfId="0" applyFont="1"/>
    <xf numFmtId="0" fontId="8" fillId="0" borderId="0" xfId="0" applyFont="1"/>
    <xf numFmtId="164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vertical="center" wrapText="1"/>
      <protection locked="0"/>
    </xf>
    <xf numFmtId="0" fontId="3" fillId="3" borderId="0" xfId="0" applyFont="1" applyFill="1"/>
    <xf numFmtId="0" fontId="5" fillId="2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3" fontId="8" fillId="0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3" fontId="4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43" fontId="3" fillId="0" borderId="1" xfId="1" applyFont="1" applyBorder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7" borderId="1" xfId="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vertical="center"/>
    </xf>
    <xf numFmtId="0" fontId="4" fillId="3" borderId="0" xfId="0" applyFont="1" applyFill="1"/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3" fontId="4" fillId="0" borderId="29" xfId="1" applyFont="1" applyBorder="1" applyAlignment="1">
      <alignment vertical="center"/>
    </xf>
    <xf numFmtId="43" fontId="3" fillId="0" borderId="29" xfId="1" applyFont="1" applyBorder="1" applyAlignment="1">
      <alignment vertical="center"/>
    </xf>
    <xf numFmtId="0" fontId="3" fillId="0" borderId="1" xfId="0" applyFont="1" applyBorder="1"/>
    <xf numFmtId="43" fontId="3" fillId="0" borderId="1" xfId="1" applyFont="1" applyBorder="1"/>
    <xf numFmtId="43" fontId="8" fillId="0" borderId="29" xfId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2" fillId="0" borderId="0" xfId="2" quotePrefix="1" applyFont="1"/>
    <xf numFmtId="0" fontId="5" fillId="2" borderId="9" xfId="0" applyFont="1" applyFill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3" fontId="8" fillId="0" borderId="13" xfId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3" fillId="0" borderId="0" xfId="2" quotePrefix="1" applyFont="1"/>
    <xf numFmtId="0" fontId="13" fillId="0" borderId="0" xfId="2" applyFont="1"/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5"/>
  <sheetViews>
    <sheetView showGridLines="0" zoomScale="175" zoomScaleNormal="175" workbookViewId="0">
      <selection activeCell="B10" sqref="B10:B14"/>
    </sheetView>
  </sheetViews>
  <sheetFormatPr defaultColWidth="8.86328125" defaultRowHeight="15" x14ac:dyDescent="0.4"/>
  <cols>
    <col min="1" max="1" width="8.86328125" style="20"/>
    <col min="2" max="2" width="26.59765625" style="20" customWidth="1"/>
    <col min="3" max="16384" width="8.86328125" style="20"/>
  </cols>
  <sheetData>
    <row r="1" spans="1:7" x14ac:dyDescent="0.4">
      <c r="A1" s="22" t="s">
        <v>190</v>
      </c>
    </row>
    <row r="2" spans="1:7" x14ac:dyDescent="0.4">
      <c r="A2" s="22"/>
    </row>
    <row r="3" spans="1:7" x14ac:dyDescent="0.4">
      <c r="A3" s="22" t="s">
        <v>95</v>
      </c>
    </row>
    <row r="5" spans="1:7" x14ac:dyDescent="0.4">
      <c r="A5" s="20" t="s">
        <v>85</v>
      </c>
      <c r="B5" s="93">
        <v>45505</v>
      </c>
    </row>
    <row r="6" spans="1:7" x14ac:dyDescent="0.4">
      <c r="B6" s="93"/>
    </row>
    <row r="7" spans="1:7" x14ac:dyDescent="0.4">
      <c r="A7" s="63" t="s">
        <v>81</v>
      </c>
      <c r="B7" s="63" t="s">
        <v>188</v>
      </c>
      <c r="C7" s="63"/>
      <c r="D7" s="63"/>
      <c r="E7" s="63"/>
      <c r="F7" s="63"/>
      <c r="G7" s="63"/>
    </row>
    <row r="8" spans="1:7" x14ac:dyDescent="0.4">
      <c r="A8" s="63"/>
      <c r="B8" s="63" t="s">
        <v>189</v>
      </c>
      <c r="C8" s="63"/>
      <c r="D8" s="63"/>
      <c r="E8" s="63"/>
      <c r="F8" s="63"/>
      <c r="G8" s="63"/>
    </row>
    <row r="10" spans="1:7" x14ac:dyDescent="0.4">
      <c r="A10" s="20" t="s">
        <v>86</v>
      </c>
      <c r="B10" s="101" t="s">
        <v>276</v>
      </c>
    </row>
    <row r="11" spans="1:7" x14ac:dyDescent="0.4">
      <c r="B11" s="102" t="s">
        <v>277</v>
      </c>
    </row>
    <row r="12" spans="1:7" x14ac:dyDescent="0.4">
      <c r="B12" s="102" t="s">
        <v>278</v>
      </c>
    </row>
    <row r="13" spans="1:7" x14ac:dyDescent="0.4">
      <c r="B13" s="101" t="s">
        <v>279</v>
      </c>
    </row>
    <row r="14" spans="1:7" x14ac:dyDescent="0.4">
      <c r="B14" s="101" t="s">
        <v>280</v>
      </c>
    </row>
    <row r="15" spans="1:7" x14ac:dyDescent="0.4">
      <c r="B15" s="94"/>
    </row>
  </sheetData>
  <hyperlinks>
    <hyperlink ref="B10" location="'1.1'!A1" display="Uitwerking 1.1" xr:uid="{CE41957F-9915-4DA0-B404-2273BFB9ECC9}"/>
    <hyperlink ref="B11" location="'1.2 - 1.5'!A1" display="Uitwerking 1.2 - 1.5" xr:uid="{A2477D9F-8FDC-4AC6-A93B-4834DD68209F}"/>
    <hyperlink ref="B12" location="'1.6 - 1.8'!A1" display="UItwerking 1.6 - 1.8" xr:uid="{3A521414-BD31-4887-980C-2A0E33A2BA3A}"/>
    <hyperlink ref="B13" location="'1.9 - 1.10'!A1" display="Uitwerking 1.9 - 1.10" xr:uid="{BB8EE7B8-DCDA-4745-8570-64D0F70FFB45}"/>
    <hyperlink ref="B14" location="'1.11 - 1.15'!A1" display="Uitwerking 1.11 - 1.15" xr:uid="{75D6B5A9-B2F2-4A57-83F4-FB9C22296EEE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ColWidth="8.86328125" defaultRowHeight="15" x14ac:dyDescent="0.4"/>
  <cols>
    <col min="1" max="1" width="8.86328125" style="20"/>
    <col min="2" max="2" width="42" style="20" customWidth="1"/>
    <col min="3" max="16384" width="8.86328125" style="20"/>
  </cols>
  <sheetData>
    <row r="1" spans="1:2" x14ac:dyDescent="0.4">
      <c r="A1" s="22" t="s">
        <v>94</v>
      </c>
    </row>
    <row r="2" spans="1:2" x14ac:dyDescent="0.4">
      <c r="A2" s="22"/>
    </row>
    <row r="3" spans="1:2" x14ac:dyDescent="0.4">
      <c r="A3" s="22" t="s">
        <v>95</v>
      </c>
    </row>
    <row r="5" spans="1:2" x14ac:dyDescent="0.4">
      <c r="A5" s="22" t="s">
        <v>80</v>
      </c>
    </row>
    <row r="6" spans="1:2" x14ac:dyDescent="0.4">
      <c r="A6" s="20" t="s">
        <v>93</v>
      </c>
    </row>
    <row r="7" spans="1:2" x14ac:dyDescent="0.4">
      <c r="A7" s="20" t="s">
        <v>77</v>
      </c>
    </row>
    <row r="8" spans="1:2" x14ac:dyDescent="0.4">
      <c r="A8" s="20" t="s">
        <v>78</v>
      </c>
    </row>
    <row r="10" spans="1:2" s="23" customFormat="1" x14ac:dyDescent="0.4">
      <c r="A10" s="23" t="s">
        <v>81</v>
      </c>
      <c r="B10" s="23" t="s">
        <v>83</v>
      </c>
    </row>
    <row r="11" spans="1:2" x14ac:dyDescent="0.4">
      <c r="B11" s="20" t="s">
        <v>82</v>
      </c>
    </row>
    <row r="12" spans="1:2" x14ac:dyDescent="0.4">
      <c r="B12" s="20" t="s">
        <v>84</v>
      </c>
    </row>
    <row r="13" spans="1:2" x14ac:dyDescent="0.4">
      <c r="B13" s="20" t="s">
        <v>87</v>
      </c>
    </row>
    <row r="14" spans="1:2" x14ac:dyDescent="0.4">
      <c r="B14" s="20" t="s">
        <v>88</v>
      </c>
    </row>
    <row r="16" spans="1:2" s="23" customFormat="1" x14ac:dyDescent="0.4">
      <c r="A16" s="23" t="s">
        <v>81</v>
      </c>
      <c r="B16" s="23" t="s">
        <v>79</v>
      </c>
    </row>
    <row r="18" spans="1:3" x14ac:dyDescent="0.4">
      <c r="A18" s="22" t="s">
        <v>96</v>
      </c>
      <c r="C18" s="24"/>
    </row>
    <row r="19" spans="1:3" x14ac:dyDescent="0.4">
      <c r="A19" s="25">
        <v>200</v>
      </c>
      <c r="B19" s="20" t="s">
        <v>28</v>
      </c>
    </row>
    <row r="20" spans="1:3" x14ac:dyDescent="0.4">
      <c r="A20" s="25">
        <v>210</v>
      </c>
      <c r="B20" s="20" t="s">
        <v>29</v>
      </c>
    </row>
    <row r="21" spans="1:3" x14ac:dyDescent="0.4">
      <c r="A21" s="25">
        <v>300</v>
      </c>
      <c r="B21" s="20" t="s">
        <v>30</v>
      </c>
    </row>
    <row r="22" spans="1:3" x14ac:dyDescent="0.4">
      <c r="A22" s="25">
        <v>310</v>
      </c>
      <c r="B22" s="20" t="s">
        <v>31</v>
      </c>
    </row>
    <row r="23" spans="1:3" x14ac:dyDescent="0.4">
      <c r="A23" s="25">
        <v>400</v>
      </c>
      <c r="B23" s="20" t="s">
        <v>97</v>
      </c>
    </row>
    <row r="24" spans="1:3" x14ac:dyDescent="0.4">
      <c r="A24" s="25">
        <v>410</v>
      </c>
      <c r="B24" s="20" t="s">
        <v>98</v>
      </c>
    </row>
    <row r="25" spans="1:3" x14ac:dyDescent="0.4">
      <c r="A25" s="25">
        <v>420</v>
      </c>
      <c r="B25" s="20" t="s">
        <v>99</v>
      </c>
    </row>
    <row r="26" spans="1:3" x14ac:dyDescent="0.4">
      <c r="A26" s="25">
        <v>500</v>
      </c>
      <c r="B26" s="20" t="s">
        <v>32</v>
      </c>
    </row>
    <row r="27" spans="1:3" x14ac:dyDescent="0.4">
      <c r="A27" s="25">
        <v>510</v>
      </c>
      <c r="B27" s="20" t="s">
        <v>33</v>
      </c>
    </row>
    <row r="28" spans="1:3" x14ac:dyDescent="0.4">
      <c r="A28" s="25">
        <v>600</v>
      </c>
      <c r="B28" s="20" t="s">
        <v>34</v>
      </c>
    </row>
    <row r="29" spans="1:3" x14ac:dyDescent="0.4">
      <c r="A29" s="25">
        <v>680</v>
      </c>
      <c r="B29" s="20" t="s">
        <v>35</v>
      </c>
    </row>
    <row r="30" spans="1:3" x14ac:dyDescent="0.4">
      <c r="A30" s="25">
        <v>695</v>
      </c>
      <c r="B30" s="20" t="s">
        <v>100</v>
      </c>
    </row>
    <row r="31" spans="1:3" x14ac:dyDescent="0.4">
      <c r="A31" s="25">
        <v>700</v>
      </c>
      <c r="B31" s="20" t="s">
        <v>36</v>
      </c>
    </row>
    <row r="32" spans="1:3" x14ac:dyDescent="0.4">
      <c r="A32" s="25">
        <v>750</v>
      </c>
      <c r="B32" s="20" t="s">
        <v>101</v>
      </c>
    </row>
    <row r="33" spans="1:2" x14ac:dyDescent="0.4">
      <c r="A33" s="25">
        <v>760</v>
      </c>
      <c r="B33" s="20" t="s">
        <v>102</v>
      </c>
    </row>
    <row r="34" spans="1:2" x14ac:dyDescent="0.4">
      <c r="A34" s="25">
        <v>800</v>
      </c>
      <c r="B34" s="20" t="s">
        <v>103</v>
      </c>
    </row>
    <row r="35" spans="1:2" x14ac:dyDescent="0.4">
      <c r="A35" s="25">
        <v>820</v>
      </c>
      <c r="B35" s="20" t="s">
        <v>104</v>
      </c>
    </row>
    <row r="36" spans="1:2" x14ac:dyDescent="0.4">
      <c r="A36" s="92">
        <v>1000</v>
      </c>
      <c r="B36" s="20" t="s">
        <v>37</v>
      </c>
    </row>
    <row r="37" spans="1:2" x14ac:dyDescent="0.4">
      <c r="A37" s="92">
        <v>1050</v>
      </c>
      <c r="B37" s="20" t="s">
        <v>38</v>
      </c>
    </row>
    <row r="38" spans="1:2" x14ac:dyDescent="0.4">
      <c r="A38" s="92">
        <v>1060</v>
      </c>
      <c r="B38" s="20" t="s">
        <v>39</v>
      </c>
    </row>
    <row r="39" spans="1:2" x14ac:dyDescent="0.4">
      <c r="A39" s="92">
        <v>1070</v>
      </c>
      <c r="B39" s="20" t="s">
        <v>40</v>
      </c>
    </row>
    <row r="40" spans="1:2" x14ac:dyDescent="0.4">
      <c r="A40" s="92">
        <v>1080</v>
      </c>
      <c r="B40" s="20" t="s">
        <v>41</v>
      </c>
    </row>
    <row r="41" spans="1:2" x14ac:dyDescent="0.4">
      <c r="A41" s="92">
        <v>1090</v>
      </c>
      <c r="B41" s="20" t="s">
        <v>105</v>
      </c>
    </row>
    <row r="42" spans="1:2" x14ac:dyDescent="0.4">
      <c r="A42" s="92">
        <v>1100</v>
      </c>
      <c r="B42" s="20" t="s">
        <v>42</v>
      </c>
    </row>
    <row r="43" spans="1:2" x14ac:dyDescent="0.4">
      <c r="A43" s="92">
        <v>1150</v>
      </c>
      <c r="B43" s="20" t="s">
        <v>106</v>
      </c>
    </row>
    <row r="44" spans="1:2" x14ac:dyDescent="0.4">
      <c r="A44" s="92">
        <v>1180</v>
      </c>
      <c r="B44" s="20" t="s">
        <v>107</v>
      </c>
    </row>
    <row r="45" spans="1:2" x14ac:dyDescent="0.4">
      <c r="A45" s="92">
        <v>1200</v>
      </c>
      <c r="B45" s="20" t="s">
        <v>43</v>
      </c>
    </row>
    <row r="46" spans="1:2" x14ac:dyDescent="0.4">
      <c r="A46" s="92">
        <v>1240</v>
      </c>
      <c r="B46" s="20" t="s">
        <v>44</v>
      </c>
    </row>
    <row r="47" spans="1:2" x14ac:dyDescent="0.4">
      <c r="A47" s="92">
        <v>1260</v>
      </c>
      <c r="B47" s="20" t="s">
        <v>45</v>
      </c>
    </row>
    <row r="48" spans="1:2" x14ac:dyDescent="0.4">
      <c r="A48" s="92">
        <v>1270</v>
      </c>
      <c r="B48" s="20" t="s">
        <v>46</v>
      </c>
    </row>
    <row r="49" spans="1:2" x14ac:dyDescent="0.4">
      <c r="A49" s="92">
        <v>1280</v>
      </c>
      <c r="B49" s="20" t="s">
        <v>47</v>
      </c>
    </row>
    <row r="50" spans="1:2" x14ac:dyDescent="0.4">
      <c r="A50" s="92">
        <v>1300</v>
      </c>
      <c r="B50" s="20" t="s">
        <v>108</v>
      </c>
    </row>
    <row r="51" spans="1:2" x14ac:dyDescent="0.4">
      <c r="A51" s="92">
        <v>1350</v>
      </c>
      <c r="B51" s="20" t="s">
        <v>109</v>
      </c>
    </row>
    <row r="52" spans="1:2" x14ac:dyDescent="0.4">
      <c r="A52" s="92">
        <v>1400</v>
      </c>
      <c r="B52" s="20" t="s">
        <v>48</v>
      </c>
    </row>
    <row r="53" spans="1:2" x14ac:dyDescent="0.4">
      <c r="A53" s="92">
        <v>1500</v>
      </c>
      <c r="B53" s="20" t="s">
        <v>49</v>
      </c>
    </row>
    <row r="54" spans="1:2" x14ac:dyDescent="0.4">
      <c r="A54" s="92">
        <v>1520</v>
      </c>
      <c r="B54" s="20" t="s">
        <v>50</v>
      </c>
    </row>
    <row r="55" spans="1:2" x14ac:dyDescent="0.4">
      <c r="A55" s="92">
        <v>1540</v>
      </c>
      <c r="B55" s="20" t="s">
        <v>110</v>
      </c>
    </row>
    <row r="56" spans="1:2" x14ac:dyDescent="0.4">
      <c r="A56" s="92">
        <v>1600</v>
      </c>
      <c r="B56" s="20" t="s">
        <v>51</v>
      </c>
    </row>
    <row r="57" spans="1:2" x14ac:dyDescent="0.4">
      <c r="A57" s="92">
        <v>1650</v>
      </c>
      <c r="B57" s="20" t="s">
        <v>52</v>
      </c>
    </row>
    <row r="58" spans="1:2" x14ac:dyDescent="0.4">
      <c r="A58" s="92">
        <v>1660</v>
      </c>
      <c r="B58" s="20" t="s">
        <v>53</v>
      </c>
    </row>
    <row r="59" spans="1:2" x14ac:dyDescent="0.4">
      <c r="A59" s="92">
        <v>1665</v>
      </c>
      <c r="B59" s="20" t="s">
        <v>111</v>
      </c>
    </row>
    <row r="60" spans="1:2" x14ac:dyDescent="0.4">
      <c r="A60" s="92">
        <v>1680</v>
      </c>
      <c r="B60" s="20" t="s">
        <v>54</v>
      </c>
    </row>
    <row r="61" spans="1:2" x14ac:dyDescent="0.4">
      <c r="A61" s="92">
        <v>3000</v>
      </c>
      <c r="B61" s="20" t="s">
        <v>55</v>
      </c>
    </row>
    <row r="62" spans="1:2" x14ac:dyDescent="0.4">
      <c r="A62" s="92">
        <v>3100</v>
      </c>
      <c r="B62" s="20" t="s">
        <v>112</v>
      </c>
    </row>
    <row r="63" spans="1:2" x14ac:dyDescent="0.4">
      <c r="A63" s="92">
        <v>3200</v>
      </c>
      <c r="B63" s="20" t="s">
        <v>113</v>
      </c>
    </row>
    <row r="64" spans="1:2" x14ac:dyDescent="0.4">
      <c r="A64" s="92">
        <v>3300</v>
      </c>
      <c r="B64" s="20" t="s">
        <v>114</v>
      </c>
    </row>
    <row r="65" spans="1:2" x14ac:dyDescent="0.4">
      <c r="A65" s="92">
        <v>4000</v>
      </c>
      <c r="B65" s="20" t="s">
        <v>56</v>
      </c>
    </row>
    <row r="66" spans="1:2" x14ac:dyDescent="0.4">
      <c r="A66" s="92">
        <v>4050</v>
      </c>
      <c r="B66" s="20" t="s">
        <v>57</v>
      </c>
    </row>
    <row r="67" spans="1:2" x14ac:dyDescent="0.4">
      <c r="A67" s="92">
        <v>4070</v>
      </c>
      <c r="B67" s="20" t="s">
        <v>281</v>
      </c>
    </row>
    <row r="68" spans="1:2" x14ac:dyDescent="0.4">
      <c r="A68" s="92">
        <v>4100</v>
      </c>
      <c r="B68" s="20" t="s">
        <v>58</v>
      </c>
    </row>
    <row r="69" spans="1:2" x14ac:dyDescent="0.4">
      <c r="A69" s="92">
        <v>4120</v>
      </c>
      <c r="B69" s="20" t="s">
        <v>59</v>
      </c>
    </row>
    <row r="70" spans="1:2" x14ac:dyDescent="0.4">
      <c r="A70" s="92">
        <v>4150</v>
      </c>
      <c r="B70" s="20" t="s">
        <v>115</v>
      </c>
    </row>
    <row r="71" spans="1:2" x14ac:dyDescent="0.4">
      <c r="A71" s="92">
        <v>4200</v>
      </c>
      <c r="B71" s="20" t="s">
        <v>60</v>
      </c>
    </row>
    <row r="72" spans="1:2" x14ac:dyDescent="0.4">
      <c r="A72" s="92">
        <v>4250</v>
      </c>
      <c r="B72" s="20" t="s">
        <v>61</v>
      </c>
    </row>
    <row r="73" spans="1:2" x14ac:dyDescent="0.4">
      <c r="A73" s="92">
        <v>4300</v>
      </c>
      <c r="B73" s="20" t="s">
        <v>62</v>
      </c>
    </row>
    <row r="74" spans="1:2" x14ac:dyDescent="0.4">
      <c r="A74" s="92">
        <v>4350</v>
      </c>
      <c r="B74" s="20" t="s">
        <v>63</v>
      </c>
    </row>
    <row r="75" spans="1:2" x14ac:dyDescent="0.4">
      <c r="A75" s="92">
        <v>4400</v>
      </c>
      <c r="B75" s="20" t="s">
        <v>64</v>
      </c>
    </row>
    <row r="76" spans="1:2" x14ac:dyDescent="0.4">
      <c r="A76" s="92">
        <v>4500</v>
      </c>
      <c r="B76" s="20" t="s">
        <v>116</v>
      </c>
    </row>
    <row r="77" spans="1:2" x14ac:dyDescent="0.4">
      <c r="A77" s="92">
        <v>4600</v>
      </c>
      <c r="B77" s="20" t="s">
        <v>65</v>
      </c>
    </row>
    <row r="78" spans="1:2" x14ac:dyDescent="0.4">
      <c r="A78" s="92">
        <v>4650</v>
      </c>
      <c r="B78" s="20" t="s">
        <v>66</v>
      </c>
    </row>
    <row r="79" spans="1:2" x14ac:dyDescent="0.4">
      <c r="A79" s="92">
        <v>4700</v>
      </c>
      <c r="B79" s="20" t="s">
        <v>76</v>
      </c>
    </row>
    <row r="80" spans="1:2" x14ac:dyDescent="0.4">
      <c r="A80" s="92">
        <v>4750</v>
      </c>
      <c r="B80" s="20" t="s">
        <v>117</v>
      </c>
    </row>
    <row r="81" spans="1:2" x14ac:dyDescent="0.4">
      <c r="A81" s="92">
        <v>4800</v>
      </c>
      <c r="B81" s="20" t="s">
        <v>118</v>
      </c>
    </row>
    <row r="82" spans="1:2" x14ac:dyDescent="0.4">
      <c r="A82" s="92">
        <v>4950</v>
      </c>
      <c r="B82" s="20" t="s">
        <v>119</v>
      </c>
    </row>
    <row r="83" spans="1:2" x14ac:dyDescent="0.4">
      <c r="A83" s="92">
        <v>4960</v>
      </c>
      <c r="B83" s="20" t="s">
        <v>67</v>
      </c>
    </row>
    <row r="84" spans="1:2" x14ac:dyDescent="0.4">
      <c r="A84" s="92">
        <v>4970</v>
      </c>
      <c r="B84" s="20" t="s">
        <v>68</v>
      </c>
    </row>
    <row r="85" spans="1:2" x14ac:dyDescent="0.4">
      <c r="A85" s="92">
        <v>4990</v>
      </c>
      <c r="B85" s="20" t="s">
        <v>69</v>
      </c>
    </row>
    <row r="86" spans="1:2" x14ac:dyDescent="0.4">
      <c r="A86" s="92">
        <v>7000</v>
      </c>
      <c r="B86" s="20" t="s">
        <v>70</v>
      </c>
    </row>
    <row r="87" spans="1:2" x14ac:dyDescent="0.4">
      <c r="A87" s="92">
        <v>7400</v>
      </c>
      <c r="B87" s="20" t="s">
        <v>120</v>
      </c>
    </row>
    <row r="88" spans="1:2" x14ac:dyDescent="0.4">
      <c r="A88" s="92">
        <v>7500</v>
      </c>
      <c r="B88" s="20" t="s">
        <v>121</v>
      </c>
    </row>
    <row r="89" spans="1:2" x14ac:dyDescent="0.4">
      <c r="A89" s="92">
        <v>8200</v>
      </c>
      <c r="B89" s="20" t="s">
        <v>71</v>
      </c>
    </row>
    <row r="90" spans="1:2" x14ac:dyDescent="0.4">
      <c r="A90" s="92">
        <v>8300</v>
      </c>
      <c r="B90" s="20" t="s">
        <v>122</v>
      </c>
    </row>
    <row r="91" spans="1:2" x14ac:dyDescent="0.4">
      <c r="A91" s="92">
        <v>8400</v>
      </c>
      <c r="B91" s="20" t="s">
        <v>72</v>
      </c>
    </row>
    <row r="92" spans="1:2" x14ac:dyDescent="0.4">
      <c r="A92" s="92">
        <v>8500</v>
      </c>
      <c r="B92" s="20" t="s">
        <v>73</v>
      </c>
    </row>
    <row r="93" spans="1:2" x14ac:dyDescent="0.4">
      <c r="A93" s="92">
        <v>8550</v>
      </c>
      <c r="B93" s="20" t="s">
        <v>74</v>
      </c>
    </row>
    <row r="94" spans="1:2" x14ac:dyDescent="0.4">
      <c r="A94" s="92">
        <v>8600</v>
      </c>
      <c r="B94" s="20" t="s">
        <v>123</v>
      </c>
    </row>
    <row r="95" spans="1:2" x14ac:dyDescent="0.4">
      <c r="A95" s="92">
        <v>9000</v>
      </c>
      <c r="B95" s="20" t="s">
        <v>124</v>
      </c>
    </row>
    <row r="96" spans="1:2" x14ac:dyDescent="0.4">
      <c r="A96" s="92">
        <v>9100</v>
      </c>
      <c r="B96" s="20" t="s">
        <v>75</v>
      </c>
    </row>
    <row r="97" spans="1:3" x14ac:dyDescent="0.4">
      <c r="A97" s="92">
        <v>9600</v>
      </c>
      <c r="B97" s="20" t="s">
        <v>92</v>
      </c>
    </row>
    <row r="98" spans="1:3" x14ac:dyDescent="0.4">
      <c r="A98" s="64">
        <v>1320</v>
      </c>
      <c r="B98" s="63" t="s">
        <v>178</v>
      </c>
      <c r="C98" s="63" t="s">
        <v>175</v>
      </c>
    </row>
    <row r="99" spans="1:3" x14ac:dyDescent="0.4">
      <c r="A99" s="64">
        <v>3150</v>
      </c>
      <c r="B99" s="63" t="s">
        <v>177</v>
      </c>
      <c r="C99" s="63" t="s">
        <v>176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CC01-B831-46BC-B173-D276F30744A0}">
  <dimension ref="A1:K71"/>
  <sheetViews>
    <sheetView showGridLines="0" tabSelected="1" topLeftCell="A23" zoomScale="115" zoomScaleNormal="115" workbookViewId="0">
      <selection activeCell="E29" sqref="E29"/>
    </sheetView>
  </sheetViews>
  <sheetFormatPr defaultColWidth="8.86328125" defaultRowHeight="15" x14ac:dyDescent="0.4"/>
  <cols>
    <col min="1" max="1" width="2.86328125" style="20" customWidth="1"/>
    <col min="2" max="2" width="14.59765625" style="20" customWidth="1"/>
    <col min="3" max="4" width="12.73046875" style="20" customWidth="1"/>
    <col min="5" max="5" width="18.59765625" style="20" customWidth="1"/>
    <col min="6" max="6" width="13" style="20" customWidth="1"/>
    <col min="7" max="7" width="11.3984375" style="20" customWidth="1"/>
    <col min="8" max="8" width="11" style="20" customWidth="1"/>
    <col min="9" max="9" width="12.3984375" style="20" customWidth="1"/>
    <col min="10" max="10" width="12.59765625" style="20" customWidth="1"/>
    <col min="11" max="11" width="13" style="20" customWidth="1"/>
    <col min="12" max="12" width="10.73046875" style="20" customWidth="1"/>
    <col min="13" max="13" width="2.3984375" style="20" customWidth="1"/>
    <col min="14" max="16384" width="8.86328125" style="20"/>
  </cols>
  <sheetData>
    <row r="1" spans="1:11" x14ac:dyDescent="0.4">
      <c r="B1" s="1" t="s">
        <v>191</v>
      </c>
      <c r="D1" s="1" t="s">
        <v>125</v>
      </c>
    </row>
    <row r="2" spans="1:11" x14ac:dyDescent="0.4">
      <c r="B2" s="1"/>
      <c r="D2" s="1"/>
    </row>
    <row r="3" spans="1:11" x14ac:dyDescent="0.4">
      <c r="B3" s="1" t="s">
        <v>126</v>
      </c>
      <c r="D3" s="1"/>
    </row>
    <row r="4" spans="1:11" x14ac:dyDescent="0.4">
      <c r="A4" s="20" t="s">
        <v>17</v>
      </c>
      <c r="B4" s="2" t="s">
        <v>127</v>
      </c>
    </row>
    <row r="5" spans="1:11" ht="10.9" customHeight="1" x14ac:dyDescent="0.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4">
      <c r="A6" s="3"/>
      <c r="B6" s="5" t="s">
        <v>128</v>
      </c>
      <c r="C6" s="3"/>
      <c r="D6" s="3"/>
      <c r="E6" s="3"/>
      <c r="F6" s="3"/>
      <c r="G6" s="3"/>
      <c r="H6" s="3"/>
      <c r="I6" s="3"/>
      <c r="J6" s="3"/>
      <c r="K6" s="3"/>
    </row>
    <row r="7" spans="1:11" ht="10.9" customHeight="1" x14ac:dyDescent="0.4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8" customHeight="1" x14ac:dyDescent="0.4">
      <c r="A8" s="3"/>
      <c r="B8" s="33" t="s">
        <v>6</v>
      </c>
      <c r="C8" s="65">
        <v>14012</v>
      </c>
      <c r="D8" s="132" t="s">
        <v>192</v>
      </c>
      <c r="E8" s="132"/>
      <c r="F8" s="3"/>
      <c r="G8" s="3"/>
      <c r="H8" s="3"/>
      <c r="I8" s="3"/>
      <c r="J8" s="3"/>
      <c r="K8" s="3"/>
    </row>
    <row r="9" spans="1:11" ht="10.9" customHeight="1" x14ac:dyDescent="0.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18" customHeight="1" x14ac:dyDescent="0.4">
      <c r="A10" s="3"/>
      <c r="B10" s="33" t="s">
        <v>0</v>
      </c>
      <c r="C10" s="34">
        <v>50</v>
      </c>
      <c r="D10" s="4"/>
      <c r="E10" s="33" t="s">
        <v>9</v>
      </c>
      <c r="F10" s="34" t="s">
        <v>282</v>
      </c>
      <c r="G10" s="35"/>
      <c r="H10" s="126" t="s">
        <v>10</v>
      </c>
      <c r="I10" s="126"/>
      <c r="J10" s="34" t="s">
        <v>283</v>
      </c>
      <c r="K10" s="3"/>
    </row>
    <row r="11" spans="1:11" ht="18" customHeight="1" x14ac:dyDescent="0.4">
      <c r="A11" s="3"/>
      <c r="B11" s="33" t="s">
        <v>7</v>
      </c>
      <c r="C11" s="66" t="s">
        <v>193</v>
      </c>
      <c r="D11" s="4"/>
      <c r="E11" s="33" t="s">
        <v>24</v>
      </c>
      <c r="F11" s="68" t="s">
        <v>194</v>
      </c>
      <c r="G11" s="4"/>
      <c r="H11" s="126" t="s">
        <v>1</v>
      </c>
      <c r="I11" s="126"/>
      <c r="J11" s="67">
        <v>45307</v>
      </c>
      <c r="K11" s="3"/>
    </row>
    <row r="12" spans="1:11" ht="18" customHeight="1" x14ac:dyDescent="0.4">
      <c r="A12" s="3"/>
      <c r="B12" s="33" t="s">
        <v>8</v>
      </c>
      <c r="C12" s="67">
        <v>45337</v>
      </c>
      <c r="D12" s="36"/>
      <c r="E12" s="33" t="s">
        <v>5</v>
      </c>
      <c r="F12" s="69">
        <v>25198</v>
      </c>
      <c r="G12" s="37"/>
      <c r="H12" s="126" t="s">
        <v>11</v>
      </c>
      <c r="I12" s="126"/>
      <c r="J12" s="70">
        <f>I17+J17</f>
        <v>2904</v>
      </c>
      <c r="K12" s="3" t="s">
        <v>12</v>
      </c>
    </row>
    <row r="13" spans="1:11" ht="10.9" customHeight="1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4">
      <c r="A14" s="3"/>
      <c r="B14" s="38" t="s">
        <v>13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ht="10.9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30" x14ac:dyDescent="0.4">
      <c r="A16" s="4"/>
      <c r="B16" s="26" t="s">
        <v>129</v>
      </c>
      <c r="C16" s="26" t="s">
        <v>2</v>
      </c>
      <c r="D16" s="26" t="s">
        <v>130</v>
      </c>
      <c r="E16" s="26" t="s">
        <v>131</v>
      </c>
      <c r="F16" s="26" t="s">
        <v>3</v>
      </c>
      <c r="G16" s="26" t="s">
        <v>20</v>
      </c>
      <c r="H16" s="26" t="s">
        <v>91</v>
      </c>
      <c r="I16" s="26" t="s">
        <v>11</v>
      </c>
      <c r="J16" s="26" t="s">
        <v>4</v>
      </c>
      <c r="K16" s="4"/>
    </row>
    <row r="17" spans="1:11" ht="18" customHeight="1" x14ac:dyDescent="0.4">
      <c r="A17" s="3"/>
      <c r="B17" s="71">
        <v>30001</v>
      </c>
      <c r="C17" s="71">
        <v>3000</v>
      </c>
      <c r="D17" s="71">
        <v>12</v>
      </c>
      <c r="E17" s="72">
        <v>200</v>
      </c>
      <c r="F17" s="71">
        <v>1</v>
      </c>
      <c r="G17" s="73">
        <v>0.21</v>
      </c>
      <c r="H17" s="73" t="s">
        <v>195</v>
      </c>
      <c r="I17" s="72">
        <f>D17*E17</f>
        <v>2400</v>
      </c>
      <c r="J17" s="72">
        <f>I17*G17</f>
        <v>504</v>
      </c>
      <c r="K17" s="3"/>
    </row>
    <row r="18" spans="1:11" ht="18" customHeight="1" x14ac:dyDescent="0.4">
      <c r="A18" s="3"/>
      <c r="B18" s="12"/>
      <c r="C18" s="12"/>
      <c r="D18" s="12"/>
      <c r="E18" s="39"/>
      <c r="F18" s="12"/>
      <c r="G18" s="40"/>
      <c r="H18" s="40"/>
      <c r="I18" s="39"/>
      <c r="J18" s="39"/>
      <c r="K18" s="3"/>
    </row>
    <row r="19" spans="1:11" ht="10.9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4">
      <c r="B20" s="1"/>
      <c r="D20" s="1"/>
    </row>
    <row r="21" spans="1:11" x14ac:dyDescent="0.4">
      <c r="A21" s="20" t="s">
        <v>21</v>
      </c>
      <c r="B21" s="2" t="s">
        <v>132</v>
      </c>
      <c r="D21" s="1"/>
    </row>
    <row r="22" spans="1:11" x14ac:dyDescent="0.4">
      <c r="B22" s="127" t="s">
        <v>25</v>
      </c>
      <c r="C22" s="128"/>
      <c r="D22" s="128"/>
      <c r="E22" s="128"/>
      <c r="F22" s="128"/>
      <c r="G22" s="128"/>
      <c r="H22" s="128"/>
      <c r="I22" s="128"/>
      <c r="J22" s="128"/>
      <c r="K22" s="6" t="s">
        <v>26</v>
      </c>
    </row>
    <row r="23" spans="1:11" x14ac:dyDescent="0.4">
      <c r="B23" s="110" t="s">
        <v>27</v>
      </c>
      <c r="C23" s="111"/>
      <c r="D23" s="111"/>
      <c r="E23" s="112"/>
      <c r="F23" s="113" t="s">
        <v>23</v>
      </c>
      <c r="G23" s="115" t="s">
        <v>7</v>
      </c>
      <c r="H23" s="116"/>
      <c r="I23" s="117"/>
      <c r="J23" s="121" t="s">
        <v>15</v>
      </c>
      <c r="K23" s="108" t="s">
        <v>16</v>
      </c>
    </row>
    <row r="24" spans="1:11" ht="18" customHeight="1" x14ac:dyDescent="0.4">
      <c r="B24" s="27" t="s">
        <v>89</v>
      </c>
      <c r="C24" s="14" t="s">
        <v>90</v>
      </c>
      <c r="D24" s="14"/>
      <c r="E24" s="28"/>
      <c r="F24" s="114"/>
      <c r="G24" s="118"/>
      <c r="H24" s="119"/>
      <c r="I24" s="120"/>
      <c r="J24" s="122"/>
      <c r="K24" s="109"/>
    </row>
    <row r="25" spans="1:11" ht="18" customHeight="1" x14ac:dyDescent="0.4">
      <c r="B25" s="21">
        <v>3000</v>
      </c>
      <c r="C25" s="103" t="str">
        <f>_xlfn.XLOOKUP(B25,'H 1 aanwijzingen'!$A$19:$A$97,'H 1 aanwijzingen'!$B$19:$B$97,"",1)</f>
        <v>Voorraad goederen</v>
      </c>
      <c r="D25" s="104"/>
      <c r="E25" s="105"/>
      <c r="F25" s="9">
        <v>30001</v>
      </c>
      <c r="G25" s="107" t="s">
        <v>196</v>
      </c>
      <c r="H25" s="107"/>
      <c r="I25" s="107"/>
      <c r="J25" s="74">
        <v>2400</v>
      </c>
      <c r="K25" s="74"/>
    </row>
    <row r="26" spans="1:11" ht="18" customHeight="1" x14ac:dyDescent="0.4">
      <c r="B26" s="21">
        <v>1600</v>
      </c>
      <c r="C26" s="103" t="str">
        <f>_xlfn.XLOOKUP(B26,'H 1 aanwijzingen'!$A$19:$A$97,'H 1 aanwijzingen'!$B$19:$B$97,"",1)</f>
        <v>Te verrekenen omzetbelasting</v>
      </c>
      <c r="D26" s="104"/>
      <c r="E26" s="105"/>
      <c r="F26" s="9"/>
      <c r="G26" s="123" t="s">
        <v>192</v>
      </c>
      <c r="H26" s="124"/>
      <c r="I26" s="125"/>
      <c r="J26" s="74">
        <v>504</v>
      </c>
      <c r="K26" s="74"/>
    </row>
    <row r="27" spans="1:11" ht="18" customHeight="1" x14ac:dyDescent="0.4">
      <c r="B27" s="21">
        <v>1400</v>
      </c>
      <c r="C27" s="103" t="str">
        <f>_xlfn.XLOOKUP(B27,'H 1 aanwijzingen'!$A$19:$A$97,'H 1 aanwijzingen'!$B$19:$B$97,"",1)</f>
        <v>Crediteuren</v>
      </c>
      <c r="D27" s="104"/>
      <c r="E27" s="105"/>
      <c r="F27" s="9">
        <v>14012</v>
      </c>
      <c r="G27" s="129">
        <v>25198</v>
      </c>
      <c r="H27" s="130"/>
      <c r="I27" s="131"/>
      <c r="J27" s="74"/>
      <c r="K27" s="74">
        <v>2904</v>
      </c>
    </row>
    <row r="28" spans="1:11" ht="18" customHeight="1" x14ac:dyDescent="0.4">
      <c r="B28" s="21"/>
      <c r="C28" s="103" t="str">
        <f>_xlfn.XLOOKUP(B28,'H 1 aanwijzingen'!$A$19:$A$97,'H 1 aanwijzingen'!$B$19:$B$97,"",1)</f>
        <v/>
      </c>
      <c r="D28" s="104"/>
      <c r="E28" s="105"/>
      <c r="F28" s="9"/>
      <c r="G28" s="106"/>
      <c r="H28" s="106"/>
      <c r="I28" s="106"/>
      <c r="J28" s="10"/>
      <c r="K28" s="11"/>
    </row>
    <row r="29" spans="1:11" ht="18" customHeight="1" x14ac:dyDescent="0.4">
      <c r="B29" s="44"/>
      <c r="C29" s="45"/>
      <c r="D29" s="45"/>
      <c r="E29" s="45"/>
      <c r="F29" s="45"/>
      <c r="G29" s="46"/>
      <c r="H29" s="46"/>
      <c r="I29" s="46"/>
      <c r="J29" s="47"/>
      <c r="K29" s="47"/>
    </row>
    <row r="30" spans="1:11" ht="18" customHeight="1" x14ac:dyDescent="0.4">
      <c r="A30" s="20" t="s">
        <v>18</v>
      </c>
      <c r="B30" s="2" t="s">
        <v>133</v>
      </c>
      <c r="C30" s="45"/>
      <c r="D30" s="45"/>
      <c r="E30" s="45"/>
      <c r="F30" s="45"/>
      <c r="G30" s="46"/>
      <c r="H30" s="46"/>
      <c r="I30" s="46"/>
      <c r="J30" s="47"/>
      <c r="K30" s="47"/>
    </row>
    <row r="31" spans="1:11" ht="10.9" customHeight="1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18" customHeight="1" x14ac:dyDescent="0.4">
      <c r="A32" s="3"/>
      <c r="B32" s="5" t="s">
        <v>128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ht="10.9" customHeight="1" x14ac:dyDescent="0.4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18" customHeight="1" x14ac:dyDescent="0.4">
      <c r="A34" s="3"/>
      <c r="B34" s="33" t="s">
        <v>6</v>
      </c>
      <c r="C34" s="65">
        <v>14012</v>
      </c>
      <c r="D34" s="132" t="s">
        <v>192</v>
      </c>
      <c r="E34" s="132"/>
      <c r="F34" s="3"/>
      <c r="G34" s="3"/>
      <c r="H34" s="3"/>
      <c r="I34" s="3"/>
      <c r="J34" s="3"/>
      <c r="K34" s="3"/>
    </row>
    <row r="35" spans="1:11" ht="10.9" customHeight="1" x14ac:dyDescent="0.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8" customHeight="1" x14ac:dyDescent="0.4">
      <c r="A36" s="3"/>
      <c r="B36" s="33" t="s">
        <v>0</v>
      </c>
      <c r="C36" s="34">
        <v>50</v>
      </c>
      <c r="D36" s="4"/>
      <c r="E36" s="33" t="s">
        <v>9</v>
      </c>
      <c r="F36" s="34" t="s">
        <v>282</v>
      </c>
      <c r="G36" s="35"/>
      <c r="H36" s="126" t="s">
        <v>10</v>
      </c>
      <c r="I36" s="126"/>
      <c r="J36" s="34" t="s">
        <v>284</v>
      </c>
      <c r="K36" s="3"/>
    </row>
    <row r="37" spans="1:11" ht="18" customHeight="1" x14ac:dyDescent="0.4">
      <c r="A37" s="3"/>
      <c r="B37" s="33" t="s">
        <v>7</v>
      </c>
      <c r="C37" s="66" t="s">
        <v>197</v>
      </c>
      <c r="D37" s="4"/>
      <c r="E37" s="33" t="s">
        <v>24</v>
      </c>
      <c r="F37" s="68" t="s">
        <v>194</v>
      </c>
      <c r="G37" s="4"/>
      <c r="H37" s="126" t="s">
        <v>1</v>
      </c>
      <c r="I37" s="126"/>
      <c r="J37" s="67">
        <v>45309</v>
      </c>
      <c r="K37" s="3"/>
    </row>
    <row r="38" spans="1:11" ht="18" customHeight="1" x14ac:dyDescent="0.4">
      <c r="A38" s="3"/>
      <c r="B38" s="33" t="s">
        <v>8</v>
      </c>
      <c r="C38" s="67">
        <v>45339</v>
      </c>
      <c r="D38" s="36"/>
      <c r="E38" s="33" t="s">
        <v>5</v>
      </c>
      <c r="F38" s="69">
        <v>25200</v>
      </c>
      <c r="G38" s="37"/>
      <c r="H38" s="126" t="s">
        <v>11</v>
      </c>
      <c r="I38" s="126"/>
      <c r="J38" s="70">
        <f>I43+J43</f>
        <v>-242</v>
      </c>
      <c r="K38" s="3" t="s">
        <v>12</v>
      </c>
    </row>
    <row r="39" spans="1:11" ht="10.9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18" customHeight="1" x14ac:dyDescent="0.4">
      <c r="A40" s="3"/>
      <c r="B40" s="38" t="s">
        <v>13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10.9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ht="31.15" customHeight="1" x14ac:dyDescent="0.4">
      <c r="A42" s="4"/>
      <c r="B42" s="26" t="s">
        <v>129</v>
      </c>
      <c r="C42" s="26" t="s">
        <v>2</v>
      </c>
      <c r="D42" s="26" t="s">
        <v>130</v>
      </c>
      <c r="E42" s="26" t="s">
        <v>131</v>
      </c>
      <c r="F42" s="26" t="s">
        <v>3</v>
      </c>
      <c r="G42" s="26" t="s">
        <v>20</v>
      </c>
      <c r="H42" s="26" t="s">
        <v>91</v>
      </c>
      <c r="I42" s="26" t="s">
        <v>11</v>
      </c>
      <c r="J42" s="26" t="s">
        <v>4</v>
      </c>
      <c r="K42" s="4"/>
    </row>
    <row r="43" spans="1:11" ht="18" customHeight="1" x14ac:dyDescent="0.4">
      <c r="A43" s="3"/>
      <c r="B43" s="71">
        <v>30001</v>
      </c>
      <c r="C43" s="71">
        <v>3000</v>
      </c>
      <c r="D43" s="71">
        <v>-1</v>
      </c>
      <c r="E43" s="72">
        <v>200</v>
      </c>
      <c r="F43" s="71">
        <v>1</v>
      </c>
      <c r="G43" s="73">
        <v>0.21</v>
      </c>
      <c r="H43" s="73" t="s">
        <v>195</v>
      </c>
      <c r="I43" s="72">
        <f>D43*E43</f>
        <v>-200</v>
      </c>
      <c r="J43" s="72">
        <f>I43*G43</f>
        <v>-42</v>
      </c>
      <c r="K43" s="3"/>
    </row>
    <row r="44" spans="1:11" ht="18" customHeight="1" x14ac:dyDescent="0.4">
      <c r="A44" s="3"/>
      <c r="B44" s="12"/>
      <c r="C44" s="12"/>
      <c r="D44" s="12"/>
      <c r="E44" s="39"/>
      <c r="F44" s="12"/>
      <c r="G44" s="40"/>
      <c r="H44" s="40"/>
      <c r="I44" s="39"/>
      <c r="J44" s="39"/>
      <c r="K44" s="3"/>
    </row>
    <row r="45" spans="1:11" ht="10.9" customHeight="1" x14ac:dyDescent="0.4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8" customHeight="1" x14ac:dyDescent="0.4">
      <c r="B46" s="44"/>
      <c r="C46" s="45"/>
      <c r="D46" s="45"/>
      <c r="E46" s="45"/>
      <c r="F46" s="45"/>
      <c r="G46" s="46"/>
      <c r="H46" s="46"/>
      <c r="I46" s="46"/>
      <c r="J46" s="47"/>
      <c r="K46" s="47"/>
    </row>
    <row r="47" spans="1:11" ht="18" customHeight="1" x14ac:dyDescent="0.4">
      <c r="A47" s="2" t="s">
        <v>19</v>
      </c>
      <c r="B47" s="2" t="s">
        <v>134</v>
      </c>
      <c r="D47" s="1"/>
    </row>
    <row r="48" spans="1:11" ht="18" customHeight="1" x14ac:dyDescent="0.4">
      <c r="B48" s="127" t="s">
        <v>25</v>
      </c>
      <c r="C48" s="128"/>
      <c r="D48" s="128"/>
      <c r="E48" s="128"/>
      <c r="F48" s="128"/>
      <c r="G48" s="128"/>
      <c r="H48" s="128"/>
      <c r="I48" s="128"/>
      <c r="J48" s="128"/>
      <c r="K48" s="6" t="s">
        <v>26</v>
      </c>
    </row>
    <row r="49" spans="1:11" ht="18" customHeight="1" x14ac:dyDescent="0.4">
      <c r="B49" s="110" t="s">
        <v>27</v>
      </c>
      <c r="C49" s="111"/>
      <c r="D49" s="111"/>
      <c r="E49" s="112"/>
      <c r="F49" s="113" t="s">
        <v>23</v>
      </c>
      <c r="G49" s="115" t="s">
        <v>7</v>
      </c>
      <c r="H49" s="116"/>
      <c r="I49" s="117"/>
      <c r="J49" s="121" t="s">
        <v>15</v>
      </c>
      <c r="K49" s="108" t="s">
        <v>16</v>
      </c>
    </row>
    <row r="50" spans="1:11" ht="18" customHeight="1" x14ac:dyDescent="0.4">
      <c r="B50" s="27" t="s">
        <v>89</v>
      </c>
      <c r="C50" s="14" t="s">
        <v>90</v>
      </c>
      <c r="D50" s="14"/>
      <c r="E50" s="28"/>
      <c r="F50" s="114"/>
      <c r="G50" s="118"/>
      <c r="H50" s="119"/>
      <c r="I50" s="120"/>
      <c r="J50" s="122"/>
      <c r="K50" s="109"/>
    </row>
    <row r="51" spans="1:11" ht="18" customHeight="1" x14ac:dyDescent="0.4">
      <c r="B51" s="21">
        <v>3000</v>
      </c>
      <c r="C51" s="103" t="str">
        <f>_xlfn.XLOOKUP(B51,'H 1 aanwijzingen'!$A$19:$A$97,'H 1 aanwijzingen'!$B$19:$B$97,"",1)</f>
        <v>Voorraad goederen</v>
      </c>
      <c r="D51" s="104"/>
      <c r="E51" s="105"/>
      <c r="F51" s="9">
        <v>30001</v>
      </c>
      <c r="G51" s="107" t="s">
        <v>198</v>
      </c>
      <c r="H51" s="107"/>
      <c r="I51" s="107"/>
      <c r="J51" s="74"/>
      <c r="K51" s="74">
        <v>200</v>
      </c>
    </row>
    <row r="52" spans="1:11" ht="18" customHeight="1" x14ac:dyDescent="0.4">
      <c r="B52" s="21">
        <v>1600</v>
      </c>
      <c r="C52" s="103" t="str">
        <f>_xlfn.XLOOKUP(B52,'H 1 aanwijzingen'!$A$19:$A$97,'H 1 aanwijzingen'!$B$19:$B$97,"",1)</f>
        <v>Te verrekenen omzetbelasting</v>
      </c>
      <c r="D52" s="104"/>
      <c r="E52" s="105"/>
      <c r="F52" s="9"/>
      <c r="G52" s="123" t="s">
        <v>192</v>
      </c>
      <c r="H52" s="124"/>
      <c r="I52" s="125"/>
      <c r="J52" s="74"/>
      <c r="K52" s="74">
        <v>42</v>
      </c>
    </row>
    <row r="53" spans="1:11" ht="18" customHeight="1" x14ac:dyDescent="0.4">
      <c r="B53" s="21">
        <v>1400</v>
      </c>
      <c r="C53" s="103" t="str">
        <f>_xlfn.XLOOKUP(B53,'H 1 aanwijzingen'!$A$19:$A$97,'H 1 aanwijzingen'!$B$19:$B$97,"",1)</f>
        <v>Crediteuren</v>
      </c>
      <c r="D53" s="104"/>
      <c r="E53" s="105"/>
      <c r="F53" s="9">
        <v>14012</v>
      </c>
      <c r="G53" s="129">
        <v>25200</v>
      </c>
      <c r="H53" s="130"/>
      <c r="I53" s="131"/>
      <c r="J53" s="74">
        <v>242</v>
      </c>
      <c r="K53" s="74"/>
    </row>
    <row r="54" spans="1:11" ht="18" customHeight="1" x14ac:dyDescent="0.4">
      <c r="B54" s="21"/>
      <c r="C54" s="103" t="str">
        <f>_xlfn.XLOOKUP(B54,'H 1 aanwijzingen'!$A$19:$A$97,'H 1 aanwijzingen'!$B$19:$B$97,"",1)</f>
        <v/>
      </c>
      <c r="D54" s="104"/>
      <c r="E54" s="105"/>
      <c r="F54" s="9"/>
      <c r="G54" s="106"/>
      <c r="H54" s="106"/>
      <c r="I54" s="106"/>
      <c r="J54" s="10"/>
      <c r="K54" s="11"/>
    </row>
    <row r="55" spans="1:11" ht="18" customHeight="1" x14ac:dyDescent="0.4">
      <c r="B55" s="48"/>
      <c r="C55" s="18"/>
      <c r="D55" s="18"/>
      <c r="E55" s="18"/>
      <c r="F55" s="15"/>
      <c r="G55" s="49"/>
      <c r="H55" s="49"/>
      <c r="I55" s="49"/>
      <c r="J55" s="16"/>
      <c r="K55" s="17"/>
    </row>
    <row r="56" spans="1:11" ht="18" customHeight="1" x14ac:dyDescent="0.4">
      <c r="A56" s="2" t="s">
        <v>135</v>
      </c>
      <c r="B56" s="2" t="s">
        <v>136</v>
      </c>
      <c r="C56" s="45"/>
      <c r="D56" s="45"/>
      <c r="E56" s="45"/>
      <c r="F56" s="45"/>
      <c r="G56" s="46"/>
      <c r="H56" s="46"/>
      <c r="I56" s="46"/>
      <c r="J56" s="47"/>
      <c r="K56" s="47"/>
    </row>
    <row r="57" spans="1:11" ht="18" customHeight="1" x14ac:dyDescent="0.4">
      <c r="B57" s="127" t="s">
        <v>25</v>
      </c>
      <c r="C57" s="128"/>
      <c r="D57" s="128"/>
      <c r="E57" s="128"/>
      <c r="F57" s="128"/>
      <c r="G57" s="128"/>
      <c r="H57" s="128"/>
      <c r="I57" s="128"/>
      <c r="J57" s="128"/>
      <c r="K57" s="6" t="s">
        <v>26</v>
      </c>
    </row>
    <row r="58" spans="1:11" ht="18" customHeight="1" x14ac:dyDescent="0.4">
      <c r="B58" s="110" t="s">
        <v>27</v>
      </c>
      <c r="C58" s="111"/>
      <c r="D58" s="111"/>
      <c r="E58" s="112"/>
      <c r="F58" s="113" t="s">
        <v>23</v>
      </c>
      <c r="G58" s="115" t="s">
        <v>7</v>
      </c>
      <c r="H58" s="116"/>
      <c r="I58" s="117"/>
      <c r="J58" s="121" t="s">
        <v>15</v>
      </c>
      <c r="K58" s="108" t="s">
        <v>16</v>
      </c>
    </row>
    <row r="59" spans="1:11" ht="18" customHeight="1" x14ac:dyDescent="0.4">
      <c r="B59" s="27" t="s">
        <v>89</v>
      </c>
      <c r="C59" s="14" t="s">
        <v>90</v>
      </c>
      <c r="D59" s="14"/>
      <c r="E59" s="28"/>
      <c r="F59" s="114"/>
      <c r="G59" s="118"/>
      <c r="H59" s="119"/>
      <c r="I59" s="120"/>
      <c r="J59" s="122"/>
      <c r="K59" s="109"/>
    </row>
    <row r="60" spans="1:11" ht="18" customHeight="1" x14ac:dyDescent="0.4">
      <c r="B60" s="21">
        <v>8400</v>
      </c>
      <c r="C60" s="103" t="str">
        <f>_xlfn.XLOOKUP(B60,'H 1 aanwijzingen'!$A$19:$A$97,'H 1 aanwijzingen'!$B$19:$B$97,"",1)</f>
        <v>Omzet hoog tarief omzetbelasting</v>
      </c>
      <c r="D60" s="104"/>
      <c r="E60" s="105"/>
      <c r="F60" s="9"/>
      <c r="G60" s="107" t="s">
        <v>193</v>
      </c>
      <c r="H60" s="107"/>
      <c r="I60" s="107"/>
      <c r="J60" s="74"/>
      <c r="K60" s="74">
        <v>4000</v>
      </c>
    </row>
    <row r="61" spans="1:11" ht="18" customHeight="1" x14ac:dyDescent="0.4">
      <c r="B61" s="21">
        <v>1650</v>
      </c>
      <c r="C61" s="103" t="str">
        <f>_xlfn.XLOOKUP(B61,'H 1 aanwijzingen'!$A$19:$A$97,'H 1 aanwijzingen'!$B$19:$B$97,"",1)</f>
        <v>Verschuldigde omzetbelasting hoog</v>
      </c>
      <c r="D61" s="104"/>
      <c r="E61" s="105"/>
      <c r="F61" s="9"/>
      <c r="G61" s="123" t="s">
        <v>200</v>
      </c>
      <c r="H61" s="124"/>
      <c r="I61" s="125"/>
      <c r="J61" s="74"/>
      <c r="K61" s="74">
        <v>840</v>
      </c>
    </row>
    <row r="62" spans="1:11" ht="18" customHeight="1" x14ac:dyDescent="0.4">
      <c r="B62" s="21">
        <v>1100</v>
      </c>
      <c r="C62" s="103" t="str">
        <f>_xlfn.XLOOKUP(B62,'H 1 aanwijzingen'!$A$19:$A$97,'H 1 aanwijzingen'!$B$19:$B$97,"",1)</f>
        <v>Debiteuren</v>
      </c>
      <c r="D62" s="104"/>
      <c r="E62" s="105"/>
      <c r="F62" s="9">
        <v>11020</v>
      </c>
      <c r="G62" s="129" t="s">
        <v>201</v>
      </c>
      <c r="H62" s="130"/>
      <c r="I62" s="131"/>
      <c r="J62" s="74">
        <v>4840</v>
      </c>
      <c r="K62" s="74"/>
    </row>
    <row r="63" spans="1:11" ht="18" customHeight="1" x14ac:dyDescent="0.4">
      <c r="B63" s="21"/>
      <c r="C63" s="103" t="str">
        <f>_xlfn.XLOOKUP(B63,'H 1 aanwijzingen'!$A$19:$A$97,'H 1 aanwijzingen'!$B$19:$B$97,"",1)</f>
        <v/>
      </c>
      <c r="D63" s="104"/>
      <c r="E63" s="105"/>
      <c r="F63" s="9"/>
      <c r="G63" s="106"/>
      <c r="H63" s="106"/>
      <c r="I63" s="106"/>
      <c r="J63" s="10"/>
      <c r="K63" s="11"/>
    </row>
    <row r="64" spans="1:11" ht="18" customHeight="1" x14ac:dyDescent="0.4">
      <c r="B64" s="75" t="s">
        <v>199</v>
      </c>
      <c r="C64" s="18"/>
      <c r="D64" s="18"/>
      <c r="E64" s="18"/>
      <c r="F64" s="15"/>
      <c r="G64" s="31"/>
      <c r="H64" s="31"/>
      <c r="I64" s="31"/>
      <c r="J64" s="16"/>
      <c r="K64" s="17"/>
    </row>
    <row r="65" spans="2:11" ht="18" customHeight="1" x14ac:dyDescent="0.4">
      <c r="B65" s="127" t="s">
        <v>25</v>
      </c>
      <c r="C65" s="128"/>
      <c r="D65" s="128"/>
      <c r="E65" s="128"/>
      <c r="F65" s="128"/>
      <c r="G65" s="128"/>
      <c r="H65" s="128"/>
      <c r="I65" s="128"/>
      <c r="J65" s="128"/>
      <c r="K65" s="6" t="s">
        <v>26</v>
      </c>
    </row>
    <row r="66" spans="2:11" ht="18" customHeight="1" x14ac:dyDescent="0.4">
      <c r="B66" s="110" t="s">
        <v>27</v>
      </c>
      <c r="C66" s="111"/>
      <c r="D66" s="111"/>
      <c r="E66" s="112"/>
      <c r="F66" s="113" t="s">
        <v>23</v>
      </c>
      <c r="G66" s="115" t="s">
        <v>7</v>
      </c>
      <c r="H66" s="116"/>
      <c r="I66" s="117"/>
      <c r="J66" s="121" t="s">
        <v>15</v>
      </c>
      <c r="K66" s="108" t="s">
        <v>16</v>
      </c>
    </row>
    <row r="67" spans="2:11" ht="18" customHeight="1" x14ac:dyDescent="0.4">
      <c r="B67" s="27" t="s">
        <v>89</v>
      </c>
      <c r="C67" s="14" t="s">
        <v>90</v>
      </c>
      <c r="D67" s="14"/>
      <c r="E67" s="28"/>
      <c r="F67" s="114"/>
      <c r="G67" s="118"/>
      <c r="H67" s="119"/>
      <c r="I67" s="120"/>
      <c r="J67" s="122"/>
      <c r="K67" s="109"/>
    </row>
    <row r="68" spans="2:11" ht="18" customHeight="1" x14ac:dyDescent="0.4">
      <c r="B68" s="21">
        <v>3000</v>
      </c>
      <c r="C68" s="103" t="str">
        <f>_xlfn.XLOOKUP(B68,'H 1 aanwijzingen'!$A$19:$A$97,'H 1 aanwijzingen'!$B$19:$B$97,"",1)</f>
        <v>Voorraad goederen</v>
      </c>
      <c r="D68" s="104"/>
      <c r="E68" s="105"/>
      <c r="F68" s="9">
        <v>30001</v>
      </c>
      <c r="G68" s="107" t="s">
        <v>202</v>
      </c>
      <c r="H68" s="107"/>
      <c r="I68" s="107"/>
      <c r="J68" s="74"/>
      <c r="K68" s="74">
        <v>2000</v>
      </c>
    </row>
    <row r="69" spans="2:11" ht="18" customHeight="1" x14ac:dyDescent="0.4">
      <c r="B69" s="21">
        <v>7000</v>
      </c>
      <c r="C69" s="103" t="str">
        <f>_xlfn.XLOOKUP(B69,'H 1 aanwijzingen'!$A$19:$A$97,'H 1 aanwijzingen'!$B$19:$B$97,"",1)</f>
        <v>Inkoopwaarde van de omzet</v>
      </c>
      <c r="D69" s="104"/>
      <c r="E69" s="105"/>
      <c r="F69" s="9"/>
      <c r="G69" s="107" t="s">
        <v>203</v>
      </c>
      <c r="H69" s="107"/>
      <c r="I69" s="107"/>
      <c r="J69" s="74">
        <v>2000</v>
      </c>
      <c r="K69" s="74"/>
    </row>
    <row r="70" spans="2:11" ht="18" customHeight="1" x14ac:dyDescent="0.4">
      <c r="B70" s="21"/>
      <c r="C70" s="103" t="str">
        <f>_xlfn.XLOOKUP(B70,'H 1 aanwijzingen'!$A$19:$A$97,'H 1 aanwijzingen'!$B$19:$B$97,"",1)</f>
        <v/>
      </c>
      <c r="D70" s="104"/>
      <c r="E70" s="105"/>
      <c r="F70" s="9"/>
      <c r="G70" s="106"/>
      <c r="H70" s="106"/>
      <c r="I70" s="106"/>
      <c r="J70" s="10"/>
      <c r="K70" s="11"/>
    </row>
    <row r="71" spans="2:11" ht="18" customHeight="1" x14ac:dyDescent="0.4">
      <c r="B71" s="21"/>
      <c r="C71" s="103" t="str">
        <f>_xlfn.XLOOKUP(B71,'H 1 aanwijzingen'!$A$19:$A$97,'H 1 aanwijzingen'!$B$19:$B$97,"",1)</f>
        <v/>
      </c>
      <c r="D71" s="104"/>
      <c r="E71" s="105"/>
      <c r="F71" s="9"/>
      <c r="G71" s="106"/>
      <c r="H71" s="106"/>
      <c r="I71" s="106"/>
      <c r="J71" s="10"/>
      <c r="K71" s="11"/>
    </row>
  </sheetData>
  <mergeCells count="64">
    <mergeCell ref="J23:J24"/>
    <mergeCell ref="D8:E8"/>
    <mergeCell ref="H10:I10"/>
    <mergeCell ref="H11:I11"/>
    <mergeCell ref="H12:I12"/>
    <mergeCell ref="B22:J22"/>
    <mergeCell ref="B48:J48"/>
    <mergeCell ref="G52:I52"/>
    <mergeCell ref="G53:I53"/>
    <mergeCell ref="J49:J50"/>
    <mergeCell ref="G27:I27"/>
    <mergeCell ref="G28:I28"/>
    <mergeCell ref="D34:E34"/>
    <mergeCell ref="H36:I36"/>
    <mergeCell ref="H37:I37"/>
    <mergeCell ref="B57:J57"/>
    <mergeCell ref="G61:I61"/>
    <mergeCell ref="G62:I62"/>
    <mergeCell ref="B65:J65"/>
    <mergeCell ref="B58:E58"/>
    <mergeCell ref="F58:F59"/>
    <mergeCell ref="G58:I59"/>
    <mergeCell ref="J58:J59"/>
    <mergeCell ref="C54:E54"/>
    <mergeCell ref="G54:I54"/>
    <mergeCell ref="K23:K24"/>
    <mergeCell ref="C25:E25"/>
    <mergeCell ref="G25:I25"/>
    <mergeCell ref="C27:E27"/>
    <mergeCell ref="C28:E28"/>
    <mergeCell ref="G26:I26"/>
    <mergeCell ref="C26:E26"/>
    <mergeCell ref="B23:E23"/>
    <mergeCell ref="F23:F24"/>
    <mergeCell ref="G23:I24"/>
    <mergeCell ref="B49:E49"/>
    <mergeCell ref="F49:F50"/>
    <mergeCell ref="G49:I50"/>
    <mergeCell ref="H38:I38"/>
    <mergeCell ref="K49:K50"/>
    <mergeCell ref="C51:E51"/>
    <mergeCell ref="G51:I51"/>
    <mergeCell ref="C52:E52"/>
    <mergeCell ref="C53:E53"/>
    <mergeCell ref="C68:E68"/>
    <mergeCell ref="K58:K59"/>
    <mergeCell ref="C60:E60"/>
    <mergeCell ref="G60:I60"/>
    <mergeCell ref="C61:E61"/>
    <mergeCell ref="C62:E62"/>
    <mergeCell ref="C63:E63"/>
    <mergeCell ref="G63:I63"/>
    <mergeCell ref="G68:I68"/>
    <mergeCell ref="B66:E66"/>
    <mergeCell ref="F66:F67"/>
    <mergeCell ref="G66:I67"/>
    <mergeCell ref="J66:J67"/>
    <mergeCell ref="K66:K67"/>
    <mergeCell ref="C69:E69"/>
    <mergeCell ref="C70:E70"/>
    <mergeCell ref="G70:I70"/>
    <mergeCell ref="C71:E71"/>
    <mergeCell ref="G71:I71"/>
    <mergeCell ref="G69:I69"/>
  </mergeCells>
  <pageMargins left="0.7" right="0.7" top="0.75" bottom="0.75" header="0.3" footer="0.3"/>
  <pageSetup paperSize="9" orientation="portrait" horizontalDpi="0" verticalDpi="0" r:id="rId1"/>
  <ignoredErrors>
    <ignoredError sqref="F11:F12 F37:F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2DEA-FBB3-4C3F-AAB9-EDA130D8DB7F}">
  <dimension ref="A1:K167"/>
  <sheetViews>
    <sheetView showGridLines="0" workbookViewId="0">
      <selection activeCell="B111" sqref="B111:I112"/>
    </sheetView>
  </sheetViews>
  <sheetFormatPr defaultColWidth="8.86328125" defaultRowHeight="15" x14ac:dyDescent="0.4"/>
  <cols>
    <col min="1" max="1" width="2.86328125" style="20" customWidth="1"/>
    <col min="2" max="2" width="13.59765625" style="20" customWidth="1"/>
    <col min="3" max="4" width="12.73046875" style="20" customWidth="1"/>
    <col min="5" max="5" width="17.3984375" style="20" customWidth="1"/>
    <col min="6" max="6" width="13" style="20" customWidth="1"/>
    <col min="7" max="7" width="11.3984375" style="20" customWidth="1"/>
    <col min="8" max="8" width="11" style="20" customWidth="1"/>
    <col min="9" max="9" width="12.3984375" style="20" customWidth="1"/>
    <col min="10" max="10" width="12.59765625" style="20" customWidth="1"/>
    <col min="11" max="11" width="14.59765625" style="20" customWidth="1"/>
    <col min="12" max="12" width="10.73046875" style="20" customWidth="1"/>
    <col min="13" max="13" width="2.3984375" style="20" customWidth="1"/>
    <col min="14" max="16384" width="8.86328125" style="20"/>
  </cols>
  <sheetData>
    <row r="1" spans="1:11" x14ac:dyDescent="0.4">
      <c r="B1" s="1" t="s">
        <v>191</v>
      </c>
      <c r="D1" s="1" t="s">
        <v>137</v>
      </c>
    </row>
    <row r="2" spans="1:11" ht="10.15" customHeight="1" x14ac:dyDescent="0.4">
      <c r="B2" s="1"/>
      <c r="D2" s="1"/>
    </row>
    <row r="3" spans="1:11" x14ac:dyDescent="0.4">
      <c r="B3" s="1" t="s">
        <v>138</v>
      </c>
    </row>
    <row r="4" spans="1:11" x14ac:dyDescent="0.4">
      <c r="A4" s="20" t="s">
        <v>17</v>
      </c>
      <c r="B4" s="18" t="s">
        <v>139</v>
      </c>
      <c r="D4" s="1"/>
    </row>
    <row r="5" spans="1:11" ht="18" customHeight="1" x14ac:dyDescent="0.4">
      <c r="B5" s="127" t="s">
        <v>25</v>
      </c>
      <c r="C5" s="128"/>
      <c r="D5" s="128"/>
      <c r="E5" s="128"/>
      <c r="F5" s="128"/>
      <c r="G5" s="128"/>
      <c r="H5" s="128"/>
      <c r="I5" s="128"/>
      <c r="J5" s="128"/>
      <c r="K5" s="6" t="s">
        <v>26</v>
      </c>
    </row>
    <row r="6" spans="1:11" ht="18" customHeight="1" x14ac:dyDescent="0.4">
      <c r="B6" s="110" t="s">
        <v>27</v>
      </c>
      <c r="C6" s="111"/>
      <c r="D6" s="111"/>
      <c r="E6" s="112"/>
      <c r="F6" s="113" t="s">
        <v>23</v>
      </c>
      <c r="G6" s="115" t="s">
        <v>7</v>
      </c>
      <c r="H6" s="116"/>
      <c r="I6" s="117"/>
      <c r="J6" s="121" t="s">
        <v>15</v>
      </c>
      <c r="K6" s="108" t="s">
        <v>16</v>
      </c>
    </row>
    <row r="7" spans="1:11" ht="18" customHeight="1" x14ac:dyDescent="0.4">
      <c r="B7" s="27" t="s">
        <v>89</v>
      </c>
      <c r="C7" s="14" t="s">
        <v>90</v>
      </c>
      <c r="D7" s="14"/>
      <c r="E7" s="28"/>
      <c r="F7" s="114"/>
      <c r="G7" s="118"/>
      <c r="H7" s="119"/>
      <c r="I7" s="120"/>
      <c r="J7" s="122"/>
      <c r="K7" s="109"/>
    </row>
    <row r="8" spans="1:11" ht="18" customHeight="1" x14ac:dyDescent="0.4">
      <c r="B8" s="21">
        <v>3100</v>
      </c>
      <c r="C8" s="103" t="str">
        <f>_xlfn.XLOOKUP(B8,'H 1 aanwijzingen'!$A$19:$A$97,'H 1 aanwijzingen'!$B$19:$B$97,"",1)</f>
        <v>Nog te ontvangen goederen</v>
      </c>
      <c r="D8" s="104"/>
      <c r="E8" s="105"/>
      <c r="F8" s="9"/>
      <c r="G8" s="107" t="s">
        <v>204</v>
      </c>
      <c r="H8" s="107"/>
      <c r="I8" s="107"/>
      <c r="J8" s="74">
        <v>3000</v>
      </c>
      <c r="K8" s="74"/>
    </row>
    <row r="9" spans="1:11" ht="18" customHeight="1" x14ac:dyDescent="0.4">
      <c r="B9" s="21">
        <v>3100</v>
      </c>
      <c r="C9" s="103" t="str">
        <f>_xlfn.XLOOKUP(B9,'H 1 aanwijzingen'!$A$19:$A$97,'H 1 aanwijzingen'!$B$19:$B$97,"",1)</f>
        <v>Nog te ontvangen goederen</v>
      </c>
      <c r="D9" s="104"/>
      <c r="E9" s="105"/>
      <c r="F9" s="9"/>
      <c r="G9" s="129" t="s">
        <v>205</v>
      </c>
      <c r="H9" s="130"/>
      <c r="I9" s="131"/>
      <c r="J9" s="74">
        <v>5000</v>
      </c>
      <c r="K9" s="74"/>
    </row>
    <row r="10" spans="1:11" ht="18" customHeight="1" x14ac:dyDescent="0.4">
      <c r="B10" s="21">
        <v>3100</v>
      </c>
      <c r="C10" s="103" t="str">
        <f>_xlfn.XLOOKUP(B10,'H 1 aanwijzingen'!$A$19:$A$97,'H 1 aanwijzingen'!$B$19:$B$97,"",1)</f>
        <v>Nog te ontvangen goederen</v>
      </c>
      <c r="D10" s="104"/>
      <c r="E10" s="105"/>
      <c r="F10" s="9"/>
      <c r="G10" s="129" t="s">
        <v>206</v>
      </c>
      <c r="H10" s="130"/>
      <c r="I10" s="131"/>
      <c r="J10" s="74">
        <v>6000</v>
      </c>
      <c r="K10" s="74"/>
    </row>
    <row r="11" spans="1:11" ht="18" customHeight="1" x14ac:dyDescent="0.4">
      <c r="B11" s="21">
        <v>1600</v>
      </c>
      <c r="C11" s="103" t="str">
        <f>_xlfn.XLOOKUP(B11,'H 1 aanwijzingen'!$A$19:$A$97,'H 1 aanwijzingen'!$B$19:$B$97,"",1)</f>
        <v>Te verrekenen omzetbelasting</v>
      </c>
      <c r="D11" s="104"/>
      <c r="E11" s="105"/>
      <c r="F11" s="9"/>
      <c r="G11" s="123" t="s">
        <v>207</v>
      </c>
      <c r="H11" s="124"/>
      <c r="I11" s="125"/>
      <c r="J11" s="74">
        <v>2940</v>
      </c>
      <c r="K11" s="74"/>
    </row>
    <row r="12" spans="1:11" ht="18" customHeight="1" x14ac:dyDescent="0.4">
      <c r="B12" s="21">
        <v>1400</v>
      </c>
      <c r="C12" s="103" t="str">
        <f>_xlfn.XLOOKUP(B12,'H 1 aanwijzingen'!$A$19:$A$97,'H 1 aanwijzingen'!$B$19:$B$97,"",1)</f>
        <v>Crediteuren</v>
      </c>
      <c r="D12" s="104"/>
      <c r="E12" s="105"/>
      <c r="F12" s="9">
        <v>14018</v>
      </c>
      <c r="G12" s="129">
        <v>612</v>
      </c>
      <c r="H12" s="130"/>
      <c r="I12" s="131"/>
      <c r="J12" s="74"/>
      <c r="K12" s="74">
        <f>SUM(J8:J11)</f>
        <v>16940</v>
      </c>
    </row>
    <row r="13" spans="1:11" ht="18" customHeight="1" x14ac:dyDescent="0.4">
      <c r="B13" s="21"/>
      <c r="C13" s="103" t="str">
        <f>_xlfn.XLOOKUP(B13,'H 1 aanwijzingen'!$A$19:$A$97,'H 1 aanwijzingen'!$B$19:$B$97,"",1)</f>
        <v/>
      </c>
      <c r="D13" s="104"/>
      <c r="E13" s="105"/>
      <c r="F13" s="9"/>
      <c r="G13" s="106"/>
      <c r="H13" s="106"/>
      <c r="I13" s="106"/>
      <c r="J13" s="10"/>
      <c r="K13" s="11"/>
    </row>
    <row r="14" spans="1:11" x14ac:dyDescent="0.4">
      <c r="B14" s="1"/>
    </row>
    <row r="15" spans="1:11" x14ac:dyDescent="0.4">
      <c r="A15" s="20" t="s">
        <v>21</v>
      </c>
      <c r="B15" s="2" t="s">
        <v>285</v>
      </c>
    </row>
    <row r="16" spans="1:11" ht="18" customHeight="1" x14ac:dyDescent="0.4">
      <c r="B16" s="127" t="s">
        <v>25</v>
      </c>
      <c r="C16" s="128"/>
      <c r="D16" s="128"/>
      <c r="E16" s="128"/>
      <c r="F16" s="128"/>
      <c r="G16" s="128"/>
      <c r="H16" s="128"/>
      <c r="I16" s="128"/>
      <c r="J16" s="128"/>
      <c r="K16" s="6" t="s">
        <v>26</v>
      </c>
    </row>
    <row r="17" spans="1:11" ht="18" customHeight="1" x14ac:dyDescent="0.4">
      <c r="B17" s="110" t="s">
        <v>27</v>
      </c>
      <c r="C17" s="111"/>
      <c r="D17" s="111"/>
      <c r="E17" s="112"/>
      <c r="F17" s="113" t="s">
        <v>23</v>
      </c>
      <c r="G17" s="115" t="s">
        <v>7</v>
      </c>
      <c r="H17" s="116"/>
      <c r="I17" s="117"/>
      <c r="J17" s="121" t="s">
        <v>15</v>
      </c>
      <c r="K17" s="108" t="s">
        <v>16</v>
      </c>
    </row>
    <row r="18" spans="1:11" ht="18" customHeight="1" x14ac:dyDescent="0.4">
      <c r="B18" s="27" t="s">
        <v>89</v>
      </c>
      <c r="C18" s="14" t="s">
        <v>90</v>
      </c>
      <c r="D18" s="14"/>
      <c r="E18" s="28"/>
      <c r="F18" s="114"/>
      <c r="G18" s="118"/>
      <c r="H18" s="119"/>
      <c r="I18" s="120"/>
      <c r="J18" s="122"/>
      <c r="K18" s="109"/>
    </row>
    <row r="19" spans="1:11" ht="18" customHeight="1" x14ac:dyDescent="0.4">
      <c r="B19" s="21">
        <v>3000</v>
      </c>
      <c r="C19" s="103" t="str">
        <f>_xlfn.XLOOKUP(B19,'H 1 aanwijzingen'!$A$19:$A$97,'H 1 aanwijzingen'!$B$19:$B$97,"",1)</f>
        <v>Voorraad goederen</v>
      </c>
      <c r="D19" s="104"/>
      <c r="E19" s="105"/>
      <c r="F19" s="9">
        <v>30010</v>
      </c>
      <c r="G19" s="107" t="s">
        <v>208</v>
      </c>
      <c r="H19" s="107"/>
      <c r="I19" s="107"/>
      <c r="J19" s="74">
        <v>3000</v>
      </c>
      <c r="K19" s="74"/>
    </row>
    <row r="20" spans="1:11" ht="18" customHeight="1" x14ac:dyDescent="0.4">
      <c r="B20" s="21">
        <v>3000</v>
      </c>
      <c r="C20" s="103" t="str">
        <f>_xlfn.XLOOKUP(B20,'H 1 aanwijzingen'!$A$19:$A$97,'H 1 aanwijzingen'!$B$19:$B$97,"",1)</f>
        <v>Voorraad goederen</v>
      </c>
      <c r="D20" s="104"/>
      <c r="E20" s="105"/>
      <c r="F20" s="9">
        <v>30020</v>
      </c>
      <c r="G20" s="129" t="s">
        <v>209</v>
      </c>
      <c r="H20" s="130"/>
      <c r="I20" s="131"/>
      <c r="J20" s="74">
        <v>5000</v>
      </c>
      <c r="K20" s="74"/>
    </row>
    <row r="21" spans="1:11" ht="18" customHeight="1" x14ac:dyDescent="0.4">
      <c r="B21" s="21">
        <v>3000</v>
      </c>
      <c r="C21" s="103" t="str">
        <f>_xlfn.XLOOKUP(B21,'H 1 aanwijzingen'!$A$19:$A$97,'H 1 aanwijzingen'!$B$19:$B$97,"",1)</f>
        <v>Voorraad goederen</v>
      </c>
      <c r="D21" s="104"/>
      <c r="E21" s="105"/>
      <c r="F21" s="9">
        <v>30030</v>
      </c>
      <c r="G21" s="129" t="s">
        <v>210</v>
      </c>
      <c r="H21" s="130"/>
      <c r="I21" s="131"/>
      <c r="J21" s="74">
        <v>6000</v>
      </c>
      <c r="K21" s="74"/>
    </row>
    <row r="22" spans="1:11" ht="18" customHeight="1" x14ac:dyDescent="0.4">
      <c r="B22" s="21">
        <v>3100</v>
      </c>
      <c r="C22" s="103" t="str">
        <f>_xlfn.XLOOKUP(B22,'H 1 aanwijzingen'!$A$19:$A$97,'H 1 aanwijzingen'!$B$19:$B$97,"",1)</f>
        <v>Nog te ontvangen goederen</v>
      </c>
      <c r="D22" s="104"/>
      <c r="E22" s="105"/>
      <c r="F22" s="9"/>
      <c r="G22" s="107" t="s">
        <v>204</v>
      </c>
      <c r="H22" s="107"/>
      <c r="I22" s="107"/>
      <c r="J22" s="74"/>
      <c r="K22" s="74">
        <v>3000</v>
      </c>
    </row>
    <row r="23" spans="1:11" ht="18" customHeight="1" x14ac:dyDescent="0.4">
      <c r="B23" s="21">
        <v>3100</v>
      </c>
      <c r="C23" s="103" t="str">
        <f>_xlfn.XLOOKUP(B23,'H 1 aanwijzingen'!$A$19:$A$97,'H 1 aanwijzingen'!$B$19:$B$97,"",1)</f>
        <v>Nog te ontvangen goederen</v>
      </c>
      <c r="D23" s="104"/>
      <c r="E23" s="105"/>
      <c r="F23" s="9"/>
      <c r="G23" s="129" t="s">
        <v>205</v>
      </c>
      <c r="H23" s="130"/>
      <c r="I23" s="131"/>
      <c r="J23" s="74"/>
      <c r="K23" s="74">
        <v>5000</v>
      </c>
    </row>
    <row r="24" spans="1:11" ht="18" customHeight="1" x14ac:dyDescent="0.4">
      <c r="B24" s="21">
        <v>3100</v>
      </c>
      <c r="C24" s="103" t="str">
        <f>_xlfn.XLOOKUP(B24,'H 1 aanwijzingen'!$A$19:$A$97,'H 1 aanwijzingen'!$B$19:$B$97,"",1)</f>
        <v>Nog te ontvangen goederen</v>
      </c>
      <c r="D24" s="104"/>
      <c r="E24" s="105"/>
      <c r="F24" s="9"/>
      <c r="G24" s="129" t="s">
        <v>206</v>
      </c>
      <c r="H24" s="130"/>
      <c r="I24" s="131"/>
      <c r="J24" s="74"/>
      <c r="K24" s="74">
        <v>6000</v>
      </c>
    </row>
    <row r="25" spans="1:11" ht="18" customHeight="1" x14ac:dyDescent="0.4">
      <c r="B25" s="21"/>
      <c r="C25" s="103" t="str">
        <f>_xlfn.XLOOKUP(B25,'H 1 aanwijzingen'!$A$19:$A$97,'H 1 aanwijzingen'!$B$19:$B$97,"",1)</f>
        <v/>
      </c>
      <c r="D25" s="104"/>
      <c r="E25" s="105"/>
      <c r="F25" s="9"/>
      <c r="G25" s="106"/>
      <c r="H25" s="106"/>
      <c r="I25" s="106"/>
      <c r="J25" s="10"/>
      <c r="K25" s="11"/>
    </row>
    <row r="26" spans="1:11" ht="18" customHeight="1" x14ac:dyDescent="0.4">
      <c r="B26" s="1"/>
    </row>
    <row r="27" spans="1:11" ht="18" customHeight="1" x14ac:dyDescent="0.4">
      <c r="B27" s="1"/>
    </row>
    <row r="28" spans="1:11" x14ac:dyDescent="0.4">
      <c r="B28" s="1" t="s">
        <v>140</v>
      </c>
    </row>
    <row r="29" spans="1:11" x14ac:dyDescent="0.4">
      <c r="A29" s="20" t="s">
        <v>17</v>
      </c>
      <c r="B29" s="18" t="s">
        <v>141</v>
      </c>
      <c r="D29" s="1"/>
    </row>
    <row r="30" spans="1:11" ht="18" customHeight="1" x14ac:dyDescent="0.4">
      <c r="B30" s="127" t="s">
        <v>25</v>
      </c>
      <c r="C30" s="128"/>
      <c r="D30" s="128"/>
      <c r="E30" s="128"/>
      <c r="F30" s="128"/>
      <c r="G30" s="128"/>
      <c r="H30" s="128"/>
      <c r="I30" s="128"/>
      <c r="J30" s="128"/>
      <c r="K30" s="6" t="s">
        <v>26</v>
      </c>
    </row>
    <row r="31" spans="1:11" ht="18" customHeight="1" x14ac:dyDescent="0.4">
      <c r="B31" s="110" t="s">
        <v>27</v>
      </c>
      <c r="C31" s="111"/>
      <c r="D31" s="111"/>
      <c r="E31" s="112"/>
      <c r="F31" s="113" t="s">
        <v>23</v>
      </c>
      <c r="G31" s="115" t="s">
        <v>7</v>
      </c>
      <c r="H31" s="116"/>
      <c r="I31" s="117"/>
      <c r="J31" s="121" t="s">
        <v>15</v>
      </c>
      <c r="K31" s="108" t="s">
        <v>16</v>
      </c>
    </row>
    <row r="32" spans="1:11" ht="18" customHeight="1" x14ac:dyDescent="0.4">
      <c r="B32" s="27" t="s">
        <v>89</v>
      </c>
      <c r="C32" s="14" t="s">
        <v>90</v>
      </c>
      <c r="D32" s="14"/>
      <c r="E32" s="28"/>
      <c r="F32" s="114"/>
      <c r="G32" s="118"/>
      <c r="H32" s="119"/>
      <c r="I32" s="120"/>
      <c r="J32" s="122"/>
      <c r="K32" s="109"/>
    </row>
    <row r="33" spans="1:11" ht="18" customHeight="1" x14ac:dyDescent="0.4">
      <c r="B33" s="21">
        <v>3100</v>
      </c>
      <c r="C33" s="103" t="str">
        <f>_xlfn.XLOOKUP(B33,'H 1 aanwijzingen'!$A$19:$A$97,'H 1 aanwijzingen'!$B$19:$B$97,"",1)</f>
        <v>Nog te ontvangen goederen</v>
      </c>
      <c r="D33" s="104"/>
      <c r="E33" s="105"/>
      <c r="F33" s="9"/>
      <c r="G33" s="107" t="s">
        <v>211</v>
      </c>
      <c r="H33" s="107"/>
      <c r="I33" s="107"/>
      <c r="J33" s="74">
        <v>2400</v>
      </c>
      <c r="K33" s="74"/>
    </row>
    <row r="34" spans="1:11" ht="18" customHeight="1" x14ac:dyDescent="0.4">
      <c r="B34" s="21">
        <v>3100</v>
      </c>
      <c r="C34" s="103" t="str">
        <f>_xlfn.XLOOKUP(B34,'H 1 aanwijzingen'!$A$19:$A$97,'H 1 aanwijzingen'!$B$19:$B$97,"",1)</f>
        <v>Nog te ontvangen goederen</v>
      </c>
      <c r="D34" s="104"/>
      <c r="E34" s="105"/>
      <c r="F34" s="9"/>
      <c r="G34" s="129" t="s">
        <v>212</v>
      </c>
      <c r="H34" s="130"/>
      <c r="I34" s="131"/>
      <c r="J34" s="74">
        <v>1500</v>
      </c>
      <c r="K34" s="74"/>
    </row>
    <row r="35" spans="1:11" ht="18" customHeight="1" x14ac:dyDescent="0.4">
      <c r="B35" s="21">
        <v>3100</v>
      </c>
      <c r="C35" s="103" t="str">
        <f>_xlfn.XLOOKUP(B35,'H 1 aanwijzingen'!$A$19:$A$97,'H 1 aanwijzingen'!$B$19:$B$97,"",1)</f>
        <v>Nog te ontvangen goederen</v>
      </c>
      <c r="D35" s="104"/>
      <c r="E35" s="105"/>
      <c r="F35" s="9"/>
      <c r="G35" s="129" t="s">
        <v>213</v>
      </c>
      <c r="H35" s="130"/>
      <c r="I35" s="131"/>
      <c r="J35" s="74">
        <v>1800</v>
      </c>
      <c r="K35" s="74"/>
    </row>
    <row r="36" spans="1:11" ht="18" customHeight="1" x14ac:dyDescent="0.4">
      <c r="B36" s="21">
        <v>1600</v>
      </c>
      <c r="C36" s="103" t="str">
        <f>_xlfn.XLOOKUP(B36,'H 1 aanwijzingen'!$A$19:$A$97,'H 1 aanwijzingen'!$B$19:$B$97,"",1)</f>
        <v>Te verrekenen omzetbelasting</v>
      </c>
      <c r="D36" s="104"/>
      <c r="E36" s="105"/>
      <c r="F36" s="9"/>
      <c r="G36" s="123" t="s">
        <v>214</v>
      </c>
      <c r="H36" s="124"/>
      <c r="I36" s="125"/>
      <c r="J36" s="74">
        <v>1197</v>
      </c>
      <c r="K36" s="74"/>
    </row>
    <row r="37" spans="1:11" ht="18" customHeight="1" x14ac:dyDescent="0.4">
      <c r="B37" s="21">
        <v>1400</v>
      </c>
      <c r="C37" s="103" t="str">
        <f>_xlfn.XLOOKUP(B37,'H 1 aanwijzingen'!$A$19:$A$97,'H 1 aanwijzingen'!$B$19:$B$97,"",1)</f>
        <v>Crediteuren</v>
      </c>
      <c r="D37" s="104"/>
      <c r="E37" s="105"/>
      <c r="F37" s="9">
        <v>14036</v>
      </c>
      <c r="G37" s="129">
        <v>2589</v>
      </c>
      <c r="H37" s="130"/>
      <c r="I37" s="131"/>
      <c r="J37" s="74"/>
      <c r="K37" s="74">
        <v>6897</v>
      </c>
    </row>
    <row r="38" spans="1:11" ht="18" customHeight="1" x14ac:dyDescent="0.4">
      <c r="B38" s="21"/>
      <c r="C38" s="103" t="str">
        <f>_xlfn.XLOOKUP(B38,'H 1 aanwijzingen'!$A$19:$A$97,'H 1 aanwijzingen'!$B$19:$B$97,"",1)</f>
        <v/>
      </c>
      <c r="D38" s="104"/>
      <c r="E38" s="105"/>
      <c r="F38" s="9"/>
      <c r="G38" s="133"/>
      <c r="H38" s="134"/>
      <c r="I38" s="135"/>
      <c r="J38" s="10"/>
      <c r="K38" s="11"/>
    </row>
    <row r="39" spans="1:11" x14ac:dyDescent="0.4">
      <c r="B39" s="48"/>
      <c r="C39" s="18"/>
      <c r="D39" s="18"/>
      <c r="E39" s="18"/>
      <c r="F39" s="15"/>
      <c r="G39" s="54"/>
      <c r="H39" s="54"/>
      <c r="I39" s="54"/>
      <c r="J39" s="16"/>
      <c r="K39" s="17"/>
    </row>
    <row r="40" spans="1:11" x14ac:dyDescent="0.4">
      <c r="A40" s="20" t="s">
        <v>21</v>
      </c>
      <c r="B40" s="18" t="s">
        <v>286</v>
      </c>
    </row>
    <row r="41" spans="1:11" ht="15" customHeight="1" x14ac:dyDescent="0.4">
      <c r="B41" s="127" t="s">
        <v>25</v>
      </c>
      <c r="C41" s="128"/>
      <c r="D41" s="128"/>
      <c r="E41" s="128"/>
      <c r="F41" s="128"/>
      <c r="G41" s="128"/>
      <c r="H41" s="128"/>
      <c r="I41" s="128"/>
      <c r="J41" s="128"/>
      <c r="K41" s="6" t="s">
        <v>26</v>
      </c>
    </row>
    <row r="42" spans="1:11" x14ac:dyDescent="0.4">
      <c r="B42" s="110" t="s">
        <v>27</v>
      </c>
      <c r="C42" s="111"/>
      <c r="D42" s="111"/>
      <c r="E42" s="112"/>
      <c r="F42" s="113" t="s">
        <v>23</v>
      </c>
      <c r="G42" s="115" t="s">
        <v>7</v>
      </c>
      <c r="H42" s="116"/>
      <c r="I42" s="117"/>
      <c r="J42" s="121" t="s">
        <v>15</v>
      </c>
      <c r="K42" s="108" t="s">
        <v>16</v>
      </c>
    </row>
    <row r="43" spans="1:11" ht="18" customHeight="1" x14ac:dyDescent="0.4">
      <c r="B43" s="27" t="s">
        <v>89</v>
      </c>
      <c r="C43" s="14" t="s">
        <v>90</v>
      </c>
      <c r="D43" s="14"/>
      <c r="E43" s="28"/>
      <c r="F43" s="114"/>
      <c r="G43" s="118"/>
      <c r="H43" s="119"/>
      <c r="I43" s="120"/>
      <c r="J43" s="122"/>
      <c r="K43" s="109"/>
    </row>
    <row r="44" spans="1:11" ht="18" customHeight="1" x14ac:dyDescent="0.4">
      <c r="B44" s="21">
        <v>3000</v>
      </c>
      <c r="C44" s="103" t="str">
        <f>_xlfn.XLOOKUP(B44,'H 1 aanwijzingen'!$A$19:$A$97,'H 1 aanwijzingen'!$B$19:$B$97,"",1)</f>
        <v>Voorraad goederen</v>
      </c>
      <c r="D44" s="104"/>
      <c r="E44" s="105"/>
      <c r="F44" s="9">
        <v>30010</v>
      </c>
      <c r="G44" s="107" t="s">
        <v>215</v>
      </c>
      <c r="H44" s="107"/>
      <c r="I44" s="107"/>
      <c r="J44" s="74">
        <v>2400</v>
      </c>
      <c r="K44" s="74"/>
    </row>
    <row r="45" spans="1:11" ht="18" customHeight="1" x14ac:dyDescent="0.4">
      <c r="B45" s="21">
        <v>3000</v>
      </c>
      <c r="C45" s="103" t="str">
        <f>_xlfn.XLOOKUP(B45,'H 1 aanwijzingen'!$A$19:$A$97,'H 1 aanwijzingen'!$B$19:$B$97,"",1)</f>
        <v>Voorraad goederen</v>
      </c>
      <c r="D45" s="104"/>
      <c r="E45" s="105"/>
      <c r="F45" s="9">
        <v>30020</v>
      </c>
      <c r="G45" s="129" t="s">
        <v>216</v>
      </c>
      <c r="H45" s="130"/>
      <c r="I45" s="131"/>
      <c r="J45" s="74">
        <v>1500</v>
      </c>
      <c r="K45" s="74"/>
    </row>
    <row r="46" spans="1:11" ht="18" customHeight="1" x14ac:dyDescent="0.4">
      <c r="B46" s="21">
        <v>3000</v>
      </c>
      <c r="C46" s="103" t="str">
        <f>_xlfn.XLOOKUP(B46,'H 1 aanwijzingen'!$A$19:$A$97,'H 1 aanwijzingen'!$B$19:$B$97,"",1)</f>
        <v>Voorraad goederen</v>
      </c>
      <c r="D46" s="104"/>
      <c r="E46" s="105"/>
      <c r="F46" s="9">
        <v>30030</v>
      </c>
      <c r="G46" s="129" t="s">
        <v>215</v>
      </c>
      <c r="H46" s="130"/>
      <c r="I46" s="131"/>
      <c r="J46" s="74">
        <v>1600</v>
      </c>
      <c r="K46" s="74"/>
    </row>
    <row r="47" spans="1:11" ht="18" customHeight="1" x14ac:dyDescent="0.4">
      <c r="B47" s="21">
        <v>3100</v>
      </c>
      <c r="C47" s="103" t="str">
        <f>_xlfn.XLOOKUP(B47,'H 1 aanwijzingen'!$A$19:$A$97,'H 1 aanwijzingen'!$B$19:$B$97,"",1)</f>
        <v>Nog te ontvangen goederen</v>
      </c>
      <c r="D47" s="104"/>
      <c r="E47" s="105"/>
      <c r="F47" s="9"/>
      <c r="G47" s="107" t="s">
        <v>211</v>
      </c>
      <c r="H47" s="107"/>
      <c r="I47" s="107"/>
      <c r="J47" s="74"/>
      <c r="K47" s="74">
        <v>2400</v>
      </c>
    </row>
    <row r="48" spans="1:11" ht="18" customHeight="1" x14ac:dyDescent="0.4">
      <c r="B48" s="21">
        <v>3100</v>
      </c>
      <c r="C48" s="103" t="str">
        <f>_xlfn.XLOOKUP(B48,'H 1 aanwijzingen'!$A$19:$A$97,'H 1 aanwijzingen'!$B$19:$B$97,"",1)</f>
        <v>Nog te ontvangen goederen</v>
      </c>
      <c r="D48" s="104"/>
      <c r="E48" s="105"/>
      <c r="F48" s="9"/>
      <c r="G48" s="129" t="s">
        <v>212</v>
      </c>
      <c r="H48" s="130"/>
      <c r="I48" s="131"/>
      <c r="J48" s="74"/>
      <c r="K48" s="74">
        <v>1500</v>
      </c>
    </row>
    <row r="49" spans="1:11" ht="18" customHeight="1" x14ac:dyDescent="0.4">
      <c r="B49" s="21">
        <v>3100</v>
      </c>
      <c r="C49" s="103" t="str">
        <f>_xlfn.XLOOKUP(B49,'H 1 aanwijzingen'!$A$19:$A$97,'H 1 aanwijzingen'!$B$19:$B$97,"",1)</f>
        <v>Nog te ontvangen goederen</v>
      </c>
      <c r="D49" s="104"/>
      <c r="E49" s="105"/>
      <c r="F49" s="9"/>
      <c r="G49" s="129" t="s">
        <v>217</v>
      </c>
      <c r="H49" s="130"/>
      <c r="I49" s="131"/>
      <c r="J49" s="74"/>
      <c r="K49" s="74">
        <v>1600</v>
      </c>
    </row>
    <row r="50" spans="1:11" x14ac:dyDescent="0.4">
      <c r="B50" s="1"/>
    </row>
    <row r="51" spans="1:11" x14ac:dyDescent="0.4">
      <c r="A51" s="20" t="s">
        <v>18</v>
      </c>
      <c r="B51" s="2" t="s">
        <v>142</v>
      </c>
    </row>
    <row r="52" spans="1:11" ht="18.75" customHeight="1" x14ac:dyDescent="0.4">
      <c r="B52" s="139" t="s">
        <v>143</v>
      </c>
      <c r="C52" s="140"/>
      <c r="D52" s="140"/>
      <c r="E52" s="140"/>
      <c r="F52" s="140"/>
      <c r="G52" s="140"/>
      <c r="H52" s="140"/>
      <c r="I52" s="95" t="s">
        <v>144</v>
      </c>
    </row>
    <row r="53" spans="1:11" ht="30.6" customHeight="1" x14ac:dyDescent="0.4">
      <c r="B53" s="29" t="s">
        <v>14</v>
      </c>
      <c r="C53" s="29" t="s">
        <v>0</v>
      </c>
      <c r="D53" s="30" t="s">
        <v>22</v>
      </c>
      <c r="E53" s="141" t="s">
        <v>7</v>
      </c>
      <c r="F53" s="142"/>
      <c r="G53" s="143"/>
      <c r="H53" s="29" t="s">
        <v>15</v>
      </c>
      <c r="I53" s="29" t="s">
        <v>16</v>
      </c>
    </row>
    <row r="54" spans="1:11" ht="18" customHeight="1" x14ac:dyDescent="0.4">
      <c r="B54" s="76">
        <v>45483</v>
      </c>
      <c r="C54" s="77">
        <v>50</v>
      </c>
      <c r="D54" s="78" t="s">
        <v>287</v>
      </c>
      <c r="E54" s="107" t="s">
        <v>211</v>
      </c>
      <c r="F54" s="107"/>
      <c r="G54" s="107"/>
      <c r="H54" s="74">
        <v>2400</v>
      </c>
      <c r="I54" s="74"/>
    </row>
    <row r="55" spans="1:11" ht="18" customHeight="1" x14ac:dyDescent="0.4">
      <c r="B55" s="76">
        <v>45483</v>
      </c>
      <c r="C55" s="77">
        <v>50</v>
      </c>
      <c r="D55" s="78" t="s">
        <v>287</v>
      </c>
      <c r="E55" s="129" t="s">
        <v>212</v>
      </c>
      <c r="F55" s="130"/>
      <c r="G55" s="131"/>
      <c r="H55" s="74">
        <v>1500</v>
      </c>
      <c r="I55" s="74"/>
    </row>
    <row r="56" spans="1:11" ht="18" customHeight="1" x14ac:dyDescent="0.4">
      <c r="B56" s="76">
        <v>45483</v>
      </c>
      <c r="C56" s="77">
        <v>50</v>
      </c>
      <c r="D56" s="78" t="s">
        <v>287</v>
      </c>
      <c r="E56" s="129" t="s">
        <v>213</v>
      </c>
      <c r="F56" s="130"/>
      <c r="G56" s="131"/>
      <c r="H56" s="74">
        <v>1800</v>
      </c>
      <c r="I56" s="79"/>
    </row>
    <row r="57" spans="1:11" ht="18" customHeight="1" x14ac:dyDescent="0.4">
      <c r="B57" s="76">
        <v>45486</v>
      </c>
      <c r="C57" s="77">
        <v>90</v>
      </c>
      <c r="D57" s="78" t="s">
        <v>288</v>
      </c>
      <c r="E57" s="107" t="s">
        <v>211</v>
      </c>
      <c r="F57" s="107"/>
      <c r="G57" s="107"/>
      <c r="H57" s="80"/>
      <c r="I57" s="80">
        <v>2400</v>
      </c>
    </row>
    <row r="58" spans="1:11" ht="18" customHeight="1" x14ac:dyDescent="0.4">
      <c r="B58" s="76">
        <v>45486</v>
      </c>
      <c r="C58" s="77">
        <v>90</v>
      </c>
      <c r="D58" s="78" t="s">
        <v>288</v>
      </c>
      <c r="E58" s="129" t="s">
        <v>212</v>
      </c>
      <c r="F58" s="130"/>
      <c r="G58" s="131"/>
      <c r="H58" s="80"/>
      <c r="I58" s="80">
        <v>1500</v>
      </c>
    </row>
    <row r="59" spans="1:11" ht="18" customHeight="1" x14ac:dyDescent="0.4">
      <c r="B59" s="76">
        <v>45486</v>
      </c>
      <c r="C59" s="77">
        <v>90</v>
      </c>
      <c r="D59" s="78" t="s">
        <v>288</v>
      </c>
      <c r="E59" s="129" t="s">
        <v>217</v>
      </c>
      <c r="F59" s="130"/>
      <c r="G59" s="131"/>
      <c r="H59" s="81"/>
      <c r="I59" s="80">
        <v>1600</v>
      </c>
    </row>
    <row r="60" spans="1:11" ht="18" customHeight="1" x14ac:dyDescent="0.4">
      <c r="B60" s="41"/>
      <c r="C60" s="42"/>
      <c r="D60" s="43"/>
      <c r="E60" s="136"/>
      <c r="F60" s="137"/>
      <c r="G60" s="138"/>
      <c r="H60" s="50"/>
      <c r="I60" s="7"/>
    </row>
    <row r="61" spans="1:11" x14ac:dyDescent="0.4">
      <c r="B61" s="1"/>
    </row>
    <row r="62" spans="1:11" x14ac:dyDescent="0.4">
      <c r="A62" s="20" t="s">
        <v>19</v>
      </c>
      <c r="B62" s="2" t="s">
        <v>145</v>
      </c>
    </row>
    <row r="63" spans="1:11" ht="18" customHeight="1" x14ac:dyDescent="0.4">
      <c r="B63" s="2" t="s">
        <v>218</v>
      </c>
    </row>
    <row r="64" spans="1:11" ht="18" customHeight="1" x14ac:dyDescent="0.4">
      <c r="B64" s="2" t="s">
        <v>219</v>
      </c>
    </row>
    <row r="65" spans="1:11" x14ac:dyDescent="0.4">
      <c r="B65" s="1"/>
    </row>
    <row r="66" spans="1:11" x14ac:dyDescent="0.4">
      <c r="A66" s="20" t="s">
        <v>135</v>
      </c>
      <c r="B66" s="18" t="s">
        <v>315</v>
      </c>
    </row>
    <row r="67" spans="1:11" ht="18" customHeight="1" x14ac:dyDescent="0.4">
      <c r="B67" s="127" t="s">
        <v>25</v>
      </c>
      <c r="C67" s="128"/>
      <c r="D67" s="128"/>
      <c r="E67" s="128"/>
      <c r="F67" s="128"/>
      <c r="G67" s="128"/>
      <c r="H67" s="128"/>
      <c r="I67" s="128"/>
      <c r="J67" s="128"/>
      <c r="K67" s="6" t="s">
        <v>26</v>
      </c>
    </row>
    <row r="68" spans="1:11" ht="18" customHeight="1" x14ac:dyDescent="0.4">
      <c r="B68" s="110" t="s">
        <v>27</v>
      </c>
      <c r="C68" s="111"/>
      <c r="D68" s="111"/>
      <c r="E68" s="112"/>
      <c r="F68" s="113" t="s">
        <v>23</v>
      </c>
      <c r="G68" s="115" t="s">
        <v>7</v>
      </c>
      <c r="H68" s="116"/>
      <c r="I68" s="117"/>
      <c r="J68" s="121" t="s">
        <v>15</v>
      </c>
      <c r="K68" s="108" t="s">
        <v>16</v>
      </c>
    </row>
    <row r="69" spans="1:11" ht="18" customHeight="1" x14ac:dyDescent="0.4">
      <c r="B69" s="27" t="s">
        <v>89</v>
      </c>
      <c r="C69" s="14" t="s">
        <v>90</v>
      </c>
      <c r="D69" s="14"/>
      <c r="E69" s="28"/>
      <c r="F69" s="114"/>
      <c r="G69" s="118"/>
      <c r="H69" s="119"/>
      <c r="I69" s="120"/>
      <c r="J69" s="122"/>
      <c r="K69" s="109"/>
    </row>
    <row r="70" spans="1:11" ht="18" customHeight="1" x14ac:dyDescent="0.4">
      <c r="B70" s="21">
        <v>3000</v>
      </c>
      <c r="C70" s="103" t="str">
        <f>_xlfn.XLOOKUP(B70,'H 1 aanwijzingen'!$A$19:$A$97,'H 1 aanwijzingen'!$B$19:$B$97,"",1)</f>
        <v>Voorraad goederen</v>
      </c>
      <c r="D70" s="104"/>
      <c r="E70" s="105"/>
      <c r="F70" s="78">
        <v>30030</v>
      </c>
      <c r="G70" s="129" t="s">
        <v>220</v>
      </c>
      <c r="H70" s="130"/>
      <c r="I70" s="131"/>
      <c r="J70" s="74">
        <v>200</v>
      </c>
      <c r="K70" s="74"/>
    </row>
    <row r="71" spans="1:11" ht="18" customHeight="1" x14ac:dyDescent="0.4">
      <c r="B71" s="21">
        <v>3100</v>
      </c>
      <c r="C71" s="103" t="str">
        <f>_xlfn.XLOOKUP(B71,'H 1 aanwijzingen'!$A$19:$A$97,'H 1 aanwijzingen'!$B$19:$B$97,"",1)</f>
        <v>Nog te ontvangen goederen</v>
      </c>
      <c r="D71" s="104"/>
      <c r="E71" s="105"/>
      <c r="F71" s="78"/>
      <c r="G71" s="129" t="s">
        <v>221</v>
      </c>
      <c r="H71" s="130"/>
      <c r="I71" s="131"/>
      <c r="J71" s="74"/>
      <c r="K71" s="74">
        <v>200</v>
      </c>
    </row>
    <row r="72" spans="1:11" ht="18" customHeight="1" x14ac:dyDescent="0.4">
      <c r="B72" s="21"/>
      <c r="C72" s="103" t="str">
        <f>_xlfn.XLOOKUP(B72,'H 1 aanwijzingen'!$A$19:$A$97,'H 1 aanwijzingen'!$B$19:$B$97,"",1)</f>
        <v/>
      </c>
      <c r="D72" s="104"/>
      <c r="E72" s="105"/>
      <c r="F72" s="9"/>
      <c r="G72" s="106"/>
      <c r="H72" s="106"/>
      <c r="I72" s="106"/>
      <c r="J72" s="10"/>
      <c r="K72" s="11"/>
    </row>
    <row r="73" spans="1:11" x14ac:dyDescent="0.4">
      <c r="B73" s="48"/>
      <c r="C73" s="18"/>
      <c r="D73" s="18"/>
      <c r="E73" s="18"/>
      <c r="F73" s="15"/>
      <c r="G73" s="49"/>
      <c r="H73" s="49"/>
      <c r="I73" s="49"/>
      <c r="J73" s="16"/>
      <c r="K73" s="17"/>
    </row>
    <row r="74" spans="1:11" x14ac:dyDescent="0.4">
      <c r="A74" s="20" t="s">
        <v>146</v>
      </c>
      <c r="B74" s="2" t="s">
        <v>142</v>
      </c>
    </row>
    <row r="75" spans="1:11" ht="19.149999999999999" customHeight="1" x14ac:dyDescent="0.4">
      <c r="B75" s="139" t="s">
        <v>143</v>
      </c>
      <c r="C75" s="140"/>
      <c r="D75" s="140"/>
      <c r="E75" s="140"/>
      <c r="F75" s="140"/>
      <c r="G75" s="140"/>
      <c r="H75" s="140"/>
      <c r="I75" s="95" t="s">
        <v>144</v>
      </c>
    </row>
    <row r="76" spans="1:11" ht="30" x14ac:dyDescent="0.4">
      <c r="B76" s="29" t="s">
        <v>14</v>
      </c>
      <c r="C76" s="55" t="s">
        <v>0</v>
      </c>
      <c r="D76" s="30" t="s">
        <v>22</v>
      </c>
      <c r="E76" s="141" t="s">
        <v>7</v>
      </c>
      <c r="F76" s="142"/>
      <c r="G76" s="143"/>
      <c r="H76" s="29" t="s">
        <v>15</v>
      </c>
      <c r="I76" s="29" t="s">
        <v>16</v>
      </c>
    </row>
    <row r="77" spans="1:11" ht="18" customHeight="1" x14ac:dyDescent="0.4">
      <c r="B77" s="76">
        <v>45483</v>
      </c>
      <c r="C77" s="77">
        <v>50</v>
      </c>
      <c r="D77" s="78" t="s">
        <v>287</v>
      </c>
      <c r="E77" s="107" t="s">
        <v>211</v>
      </c>
      <c r="F77" s="107"/>
      <c r="G77" s="107"/>
      <c r="H77" s="74">
        <v>2400</v>
      </c>
      <c r="I77" s="74"/>
    </row>
    <row r="78" spans="1:11" ht="18" customHeight="1" x14ac:dyDescent="0.4">
      <c r="B78" s="76">
        <v>45483</v>
      </c>
      <c r="C78" s="77">
        <v>50</v>
      </c>
      <c r="D78" s="78" t="s">
        <v>287</v>
      </c>
      <c r="E78" s="129" t="s">
        <v>212</v>
      </c>
      <c r="F78" s="130"/>
      <c r="G78" s="131"/>
      <c r="H78" s="74">
        <v>1500</v>
      </c>
      <c r="I78" s="74"/>
    </row>
    <row r="79" spans="1:11" ht="18" customHeight="1" x14ac:dyDescent="0.4">
      <c r="B79" s="76">
        <v>45483</v>
      </c>
      <c r="C79" s="77">
        <v>50</v>
      </c>
      <c r="D79" s="78" t="s">
        <v>287</v>
      </c>
      <c r="E79" s="129" t="s">
        <v>213</v>
      </c>
      <c r="F79" s="130"/>
      <c r="G79" s="131"/>
      <c r="H79" s="74">
        <v>1800</v>
      </c>
      <c r="I79" s="79"/>
    </row>
    <row r="80" spans="1:11" ht="18" customHeight="1" x14ac:dyDescent="0.4">
      <c r="B80" s="76">
        <v>45486</v>
      </c>
      <c r="C80" s="77">
        <v>90</v>
      </c>
      <c r="D80" s="78" t="s">
        <v>288</v>
      </c>
      <c r="E80" s="107" t="s">
        <v>211</v>
      </c>
      <c r="F80" s="107"/>
      <c r="G80" s="107"/>
      <c r="H80" s="80"/>
      <c r="I80" s="80">
        <v>2400</v>
      </c>
    </row>
    <row r="81" spans="1:11" ht="18" customHeight="1" x14ac:dyDescent="0.4">
      <c r="B81" s="76">
        <v>45486</v>
      </c>
      <c r="C81" s="77">
        <v>90</v>
      </c>
      <c r="D81" s="78" t="s">
        <v>288</v>
      </c>
      <c r="E81" s="129" t="s">
        <v>212</v>
      </c>
      <c r="F81" s="130"/>
      <c r="G81" s="131"/>
      <c r="H81" s="80"/>
      <c r="I81" s="80">
        <v>1500</v>
      </c>
    </row>
    <row r="82" spans="1:11" ht="18" customHeight="1" x14ac:dyDescent="0.4">
      <c r="B82" s="82">
        <v>45486</v>
      </c>
      <c r="C82" s="83">
        <v>90</v>
      </c>
      <c r="D82" s="84" t="s">
        <v>288</v>
      </c>
      <c r="E82" s="147" t="s">
        <v>217</v>
      </c>
      <c r="F82" s="148"/>
      <c r="G82" s="149"/>
      <c r="H82" s="85"/>
      <c r="I82" s="86">
        <v>1600</v>
      </c>
    </row>
    <row r="83" spans="1:11" ht="18" customHeight="1" x14ac:dyDescent="0.4">
      <c r="B83" s="76">
        <v>45488</v>
      </c>
      <c r="C83" s="77">
        <v>90</v>
      </c>
      <c r="D83" s="78" t="s">
        <v>289</v>
      </c>
      <c r="E83" s="129" t="s">
        <v>221</v>
      </c>
      <c r="F83" s="130"/>
      <c r="G83" s="131"/>
      <c r="H83" s="87"/>
      <c r="I83" s="88">
        <v>200</v>
      </c>
    </row>
    <row r="84" spans="1:11" ht="18" customHeight="1" x14ac:dyDescent="0.4">
      <c r="B84" s="41"/>
      <c r="C84" s="42"/>
      <c r="D84" s="43"/>
      <c r="E84" s="136"/>
      <c r="F84" s="137"/>
      <c r="G84" s="138"/>
      <c r="H84" s="51"/>
      <c r="I84" s="52"/>
    </row>
    <row r="85" spans="1:11" x14ac:dyDescent="0.4">
      <c r="B85" s="1"/>
    </row>
    <row r="86" spans="1:11" x14ac:dyDescent="0.4">
      <c r="B86" s="1"/>
    </row>
    <row r="87" spans="1:11" x14ac:dyDescent="0.4">
      <c r="B87" s="1" t="s">
        <v>148</v>
      </c>
    </row>
    <row r="88" spans="1:11" x14ac:dyDescent="0.4">
      <c r="A88" s="20" t="s">
        <v>17</v>
      </c>
      <c r="B88" s="20" t="s">
        <v>149</v>
      </c>
    </row>
    <row r="89" spans="1:11" ht="18" customHeight="1" x14ac:dyDescent="0.4">
      <c r="B89" s="127" t="s">
        <v>25</v>
      </c>
      <c r="C89" s="128"/>
      <c r="D89" s="128"/>
      <c r="E89" s="128"/>
      <c r="F89" s="128"/>
      <c r="G89" s="128"/>
      <c r="H89" s="128"/>
      <c r="I89" s="128"/>
      <c r="J89" s="128"/>
      <c r="K89" s="6" t="s">
        <v>26</v>
      </c>
    </row>
    <row r="90" spans="1:11" ht="18" customHeight="1" x14ac:dyDescent="0.4">
      <c r="B90" s="110" t="s">
        <v>27</v>
      </c>
      <c r="C90" s="111"/>
      <c r="D90" s="111"/>
      <c r="E90" s="112"/>
      <c r="F90" s="113" t="s">
        <v>23</v>
      </c>
      <c r="G90" s="115" t="s">
        <v>7</v>
      </c>
      <c r="H90" s="116"/>
      <c r="I90" s="117"/>
      <c r="J90" s="121" t="s">
        <v>15</v>
      </c>
      <c r="K90" s="108" t="s">
        <v>16</v>
      </c>
    </row>
    <row r="91" spans="1:11" ht="18" customHeight="1" x14ac:dyDescent="0.4">
      <c r="B91" s="27" t="s">
        <v>89</v>
      </c>
      <c r="C91" s="14" t="s">
        <v>90</v>
      </c>
      <c r="D91" s="14"/>
      <c r="E91" s="28"/>
      <c r="F91" s="114"/>
      <c r="G91" s="118"/>
      <c r="H91" s="119"/>
      <c r="I91" s="120"/>
      <c r="J91" s="122"/>
      <c r="K91" s="109"/>
    </row>
    <row r="92" spans="1:11" ht="18" customHeight="1" x14ac:dyDescent="0.4">
      <c r="B92" s="21">
        <v>3100</v>
      </c>
      <c r="C92" s="103" t="str">
        <f>_xlfn.XLOOKUP(B92,'H 1 aanwijzingen'!$A$19:$A$97,'H 1 aanwijzingen'!$B$19:$B$97,"",1)</f>
        <v>Nog te ontvangen goederen</v>
      </c>
      <c r="D92" s="104"/>
      <c r="E92" s="105"/>
      <c r="F92" s="9"/>
      <c r="G92" s="107" t="s">
        <v>222</v>
      </c>
      <c r="H92" s="107"/>
      <c r="I92" s="107"/>
      <c r="J92" s="74">
        <v>1500</v>
      </c>
      <c r="K92" s="74"/>
    </row>
    <row r="93" spans="1:11" ht="18" customHeight="1" x14ac:dyDescent="0.4">
      <c r="B93" s="21">
        <v>3100</v>
      </c>
      <c r="C93" s="103" t="str">
        <f>_xlfn.XLOOKUP(B93,'H 1 aanwijzingen'!$A$19:$A$97,'H 1 aanwijzingen'!$B$19:$B$97,"",1)</f>
        <v>Nog te ontvangen goederen</v>
      </c>
      <c r="D93" s="104"/>
      <c r="E93" s="105"/>
      <c r="F93" s="9"/>
      <c r="G93" s="107" t="s">
        <v>223</v>
      </c>
      <c r="H93" s="107"/>
      <c r="I93" s="107"/>
      <c r="J93" s="74">
        <v>1000</v>
      </c>
      <c r="K93" s="74"/>
    </row>
    <row r="94" spans="1:11" ht="18" customHeight="1" x14ac:dyDescent="0.4">
      <c r="B94" s="21">
        <v>3100</v>
      </c>
      <c r="C94" s="103" t="str">
        <f>_xlfn.XLOOKUP(B94,'H 1 aanwijzingen'!$A$19:$A$97,'H 1 aanwijzingen'!$B$19:$B$97,"",1)</f>
        <v>Nog te ontvangen goederen</v>
      </c>
      <c r="D94" s="104"/>
      <c r="E94" s="105"/>
      <c r="F94" s="9"/>
      <c r="G94" s="107" t="s">
        <v>224</v>
      </c>
      <c r="H94" s="107"/>
      <c r="I94" s="107"/>
      <c r="J94" s="74">
        <v>600</v>
      </c>
      <c r="K94" s="74"/>
    </row>
    <row r="95" spans="1:11" ht="18" customHeight="1" x14ac:dyDescent="0.4">
      <c r="B95" s="21">
        <v>1600</v>
      </c>
      <c r="C95" s="103" t="str">
        <f>_xlfn.XLOOKUP(B95,'H 1 aanwijzingen'!$A$19:$A$97,'H 1 aanwijzingen'!$B$19:$B$97,"",1)</f>
        <v>Te verrekenen omzetbelasting</v>
      </c>
      <c r="D95" s="104"/>
      <c r="E95" s="105"/>
      <c r="F95" s="9"/>
      <c r="G95" s="123" t="s">
        <v>225</v>
      </c>
      <c r="H95" s="124"/>
      <c r="I95" s="125"/>
      <c r="J95" s="74">
        <v>651</v>
      </c>
      <c r="K95" s="74"/>
    </row>
    <row r="96" spans="1:11" ht="18" customHeight="1" x14ac:dyDescent="0.4">
      <c r="B96" s="21">
        <v>1400</v>
      </c>
      <c r="C96" s="103" t="str">
        <f>_xlfn.XLOOKUP(B96,'H 1 aanwijzingen'!$A$19:$A$97,'H 1 aanwijzingen'!$B$19:$B$97,"",1)</f>
        <v>Crediteuren</v>
      </c>
      <c r="D96" s="104"/>
      <c r="E96" s="105"/>
      <c r="F96" s="9">
        <v>14045</v>
      </c>
      <c r="G96" s="129">
        <v>39852</v>
      </c>
      <c r="H96" s="130"/>
      <c r="I96" s="131"/>
      <c r="J96" s="74"/>
      <c r="K96" s="74">
        <v>3751</v>
      </c>
    </row>
    <row r="97" spans="1:11" ht="18" customHeight="1" x14ac:dyDescent="0.4">
      <c r="B97" s="21"/>
      <c r="C97" s="103" t="str">
        <f>_xlfn.XLOOKUP(B97,'H 1 aanwijzingen'!$A$19:$A$97,'H 1 aanwijzingen'!$B$19:$B$97,"",1)</f>
        <v/>
      </c>
      <c r="D97" s="104"/>
      <c r="E97" s="105"/>
      <c r="F97" s="9"/>
      <c r="G97" s="133"/>
      <c r="H97" s="134"/>
      <c r="I97" s="135"/>
      <c r="J97" s="10"/>
      <c r="K97" s="11"/>
    </row>
    <row r="98" spans="1:11" x14ac:dyDescent="0.4">
      <c r="B98" s="48"/>
      <c r="C98" s="18"/>
      <c r="D98" s="18"/>
      <c r="E98" s="18"/>
      <c r="F98" s="15"/>
      <c r="G98" s="54"/>
      <c r="H98" s="54"/>
      <c r="I98" s="54"/>
      <c r="J98" s="16"/>
      <c r="K98" s="17"/>
    </row>
    <row r="99" spans="1:11" x14ac:dyDescent="0.4">
      <c r="A99" s="20" t="s">
        <v>21</v>
      </c>
      <c r="B99" s="2" t="s">
        <v>294</v>
      </c>
    </row>
    <row r="100" spans="1:11" ht="18" customHeight="1" x14ac:dyDescent="0.4">
      <c r="B100" s="127" t="s">
        <v>25</v>
      </c>
      <c r="C100" s="128"/>
      <c r="D100" s="128"/>
      <c r="E100" s="128"/>
      <c r="F100" s="128"/>
      <c r="G100" s="128"/>
      <c r="H100" s="128"/>
      <c r="I100" s="128"/>
      <c r="J100" s="128"/>
      <c r="K100" s="6" t="s">
        <v>26</v>
      </c>
    </row>
    <row r="101" spans="1:11" ht="18" customHeight="1" x14ac:dyDescent="0.4">
      <c r="B101" s="110" t="s">
        <v>27</v>
      </c>
      <c r="C101" s="111"/>
      <c r="D101" s="111"/>
      <c r="E101" s="112"/>
      <c r="F101" s="113" t="s">
        <v>23</v>
      </c>
      <c r="G101" s="115" t="s">
        <v>7</v>
      </c>
      <c r="H101" s="116"/>
      <c r="I101" s="117"/>
      <c r="J101" s="121" t="s">
        <v>15</v>
      </c>
      <c r="K101" s="108" t="s">
        <v>16</v>
      </c>
    </row>
    <row r="102" spans="1:11" ht="18" customHeight="1" x14ac:dyDescent="0.4">
      <c r="B102" s="27" t="s">
        <v>89</v>
      </c>
      <c r="C102" s="14" t="s">
        <v>90</v>
      </c>
      <c r="D102" s="14"/>
      <c r="E102" s="28"/>
      <c r="F102" s="114"/>
      <c r="G102" s="118"/>
      <c r="H102" s="119"/>
      <c r="I102" s="120"/>
      <c r="J102" s="122"/>
      <c r="K102" s="109"/>
    </row>
    <row r="103" spans="1:11" ht="18" customHeight="1" x14ac:dyDescent="0.4">
      <c r="B103" s="21">
        <v>3000</v>
      </c>
      <c r="C103" s="103" t="str">
        <f>_xlfn.XLOOKUP(B103,'H 1 aanwijzingen'!$A$19:$A$97,'H 1 aanwijzingen'!$B$19:$B$97,"",1)</f>
        <v>Voorraad goederen</v>
      </c>
      <c r="D103" s="104"/>
      <c r="E103" s="105"/>
      <c r="F103" s="78">
        <v>30010</v>
      </c>
      <c r="G103" s="107" t="s">
        <v>226</v>
      </c>
      <c r="H103" s="107"/>
      <c r="I103" s="107"/>
      <c r="J103" s="74">
        <v>1350</v>
      </c>
      <c r="K103" s="74"/>
    </row>
    <row r="104" spans="1:11" ht="18" customHeight="1" x14ac:dyDescent="0.4">
      <c r="B104" s="21">
        <v>3000</v>
      </c>
      <c r="C104" s="103" t="str">
        <f>_xlfn.XLOOKUP(B104,'H 1 aanwijzingen'!$A$19:$A$97,'H 1 aanwijzingen'!$B$19:$B$97,"",1)</f>
        <v>Voorraad goederen</v>
      </c>
      <c r="D104" s="104"/>
      <c r="E104" s="105"/>
      <c r="F104" s="78">
        <v>30020</v>
      </c>
      <c r="G104" s="107" t="s">
        <v>223</v>
      </c>
      <c r="H104" s="107"/>
      <c r="I104" s="107"/>
      <c r="J104" s="74">
        <v>1000</v>
      </c>
      <c r="K104" s="74"/>
    </row>
    <row r="105" spans="1:11" ht="18" customHeight="1" x14ac:dyDescent="0.4">
      <c r="B105" s="21">
        <v>3000</v>
      </c>
      <c r="C105" s="103" t="str">
        <f>_xlfn.XLOOKUP(B105,'H 1 aanwijzingen'!$A$19:$A$97,'H 1 aanwijzingen'!$B$19:$B$97,"",1)</f>
        <v>Voorraad goederen</v>
      </c>
      <c r="D105" s="104"/>
      <c r="E105" s="105"/>
      <c r="F105" s="78">
        <v>30030</v>
      </c>
      <c r="G105" s="107" t="s">
        <v>224</v>
      </c>
      <c r="H105" s="107"/>
      <c r="I105" s="107"/>
      <c r="J105" s="74">
        <v>600</v>
      </c>
      <c r="K105" s="74"/>
    </row>
    <row r="106" spans="1:11" ht="18" customHeight="1" x14ac:dyDescent="0.4">
      <c r="B106" s="21">
        <v>3100</v>
      </c>
      <c r="C106" s="103" t="str">
        <f>_xlfn.XLOOKUP(B106,'H 1 aanwijzingen'!$A$19:$A$97,'H 1 aanwijzingen'!$B$19:$B$97,"",1)</f>
        <v>Nog te ontvangen goederen</v>
      </c>
      <c r="D106" s="104"/>
      <c r="E106" s="105"/>
      <c r="F106" s="78"/>
      <c r="G106" s="107" t="s">
        <v>226</v>
      </c>
      <c r="H106" s="107"/>
      <c r="I106" s="107"/>
      <c r="J106" s="74"/>
      <c r="K106" s="74">
        <v>1350</v>
      </c>
    </row>
    <row r="107" spans="1:11" ht="18" customHeight="1" x14ac:dyDescent="0.4">
      <c r="B107" s="21">
        <v>3100</v>
      </c>
      <c r="C107" s="103" t="str">
        <f>_xlfn.XLOOKUP(B107,'H 1 aanwijzingen'!$A$19:$A$97,'H 1 aanwijzingen'!$B$19:$B$97,"",1)</f>
        <v>Nog te ontvangen goederen</v>
      </c>
      <c r="D107" s="104"/>
      <c r="E107" s="105"/>
      <c r="F107" s="78"/>
      <c r="G107" s="107" t="s">
        <v>223</v>
      </c>
      <c r="H107" s="107"/>
      <c r="I107" s="107"/>
      <c r="J107" s="74"/>
      <c r="K107" s="74">
        <v>1000</v>
      </c>
    </row>
    <row r="108" spans="1:11" ht="18" customHeight="1" x14ac:dyDescent="0.4">
      <c r="B108" s="21">
        <v>3100</v>
      </c>
      <c r="C108" s="103" t="str">
        <f>_xlfn.XLOOKUP(B108,'H 1 aanwijzingen'!$A$19:$A$97,'H 1 aanwijzingen'!$B$19:$B$97,"",1)</f>
        <v>Nog te ontvangen goederen</v>
      </c>
      <c r="D108" s="104"/>
      <c r="E108" s="105"/>
      <c r="F108" s="78"/>
      <c r="G108" s="107" t="s">
        <v>224</v>
      </c>
      <c r="H108" s="107"/>
      <c r="I108" s="107"/>
      <c r="J108" s="74"/>
      <c r="K108" s="74">
        <v>600</v>
      </c>
    </row>
    <row r="109" spans="1:11" x14ac:dyDescent="0.4">
      <c r="B109" s="1"/>
    </row>
    <row r="110" spans="1:11" ht="18" customHeight="1" x14ac:dyDescent="0.4">
      <c r="A110" s="20" t="s">
        <v>18</v>
      </c>
      <c r="B110" s="2" t="s">
        <v>142</v>
      </c>
    </row>
    <row r="111" spans="1:11" ht="18" customHeight="1" x14ac:dyDescent="0.4">
      <c r="B111" s="139" t="s">
        <v>143</v>
      </c>
      <c r="C111" s="140"/>
      <c r="D111" s="140"/>
      <c r="E111" s="140"/>
      <c r="F111" s="140"/>
      <c r="G111" s="140"/>
      <c r="H111" s="140"/>
      <c r="I111" s="95" t="s">
        <v>144</v>
      </c>
    </row>
    <row r="112" spans="1:11" ht="30" x14ac:dyDescent="0.4">
      <c r="B112" s="29" t="s">
        <v>14</v>
      </c>
      <c r="C112" s="55" t="s">
        <v>0</v>
      </c>
      <c r="D112" s="30" t="s">
        <v>22</v>
      </c>
      <c r="E112" s="141" t="s">
        <v>7</v>
      </c>
      <c r="F112" s="142"/>
      <c r="G112" s="143"/>
      <c r="H112" s="29" t="s">
        <v>15</v>
      </c>
      <c r="I112" s="29" t="s">
        <v>16</v>
      </c>
    </row>
    <row r="113" spans="1:11" ht="18" customHeight="1" x14ac:dyDescent="0.4">
      <c r="B113" s="76">
        <v>45493</v>
      </c>
      <c r="C113" s="77">
        <v>50</v>
      </c>
      <c r="D113" s="78" t="s">
        <v>290</v>
      </c>
      <c r="E113" s="107" t="s">
        <v>222</v>
      </c>
      <c r="F113" s="107"/>
      <c r="G113" s="107"/>
      <c r="H113" s="74">
        <v>1500</v>
      </c>
      <c r="I113" s="74"/>
    </row>
    <row r="114" spans="1:11" ht="18" customHeight="1" x14ac:dyDescent="0.4">
      <c r="B114" s="76">
        <v>45493</v>
      </c>
      <c r="C114" s="77">
        <v>50</v>
      </c>
      <c r="D114" s="78" t="s">
        <v>290</v>
      </c>
      <c r="E114" s="107" t="s">
        <v>223</v>
      </c>
      <c r="F114" s="107"/>
      <c r="G114" s="107"/>
      <c r="H114" s="74">
        <v>1000</v>
      </c>
      <c r="I114" s="74"/>
    </row>
    <row r="115" spans="1:11" ht="18" customHeight="1" x14ac:dyDescent="0.4">
      <c r="B115" s="76">
        <v>45493</v>
      </c>
      <c r="C115" s="77">
        <v>50</v>
      </c>
      <c r="D115" s="78" t="s">
        <v>290</v>
      </c>
      <c r="E115" s="107" t="s">
        <v>224</v>
      </c>
      <c r="F115" s="107"/>
      <c r="G115" s="107"/>
      <c r="H115" s="74">
        <v>600</v>
      </c>
      <c r="I115" s="79"/>
    </row>
    <row r="116" spans="1:11" ht="18" customHeight="1" x14ac:dyDescent="0.4">
      <c r="B116" s="76">
        <v>45496</v>
      </c>
      <c r="C116" s="77">
        <v>90</v>
      </c>
      <c r="D116" s="78" t="s">
        <v>291</v>
      </c>
      <c r="E116" s="107" t="s">
        <v>226</v>
      </c>
      <c r="F116" s="107"/>
      <c r="G116" s="107"/>
      <c r="H116" s="80"/>
      <c r="I116" s="80">
        <v>1350</v>
      </c>
    </row>
    <row r="117" spans="1:11" ht="18" customHeight="1" x14ac:dyDescent="0.4">
      <c r="B117" s="76">
        <v>45496</v>
      </c>
      <c r="C117" s="77">
        <v>90</v>
      </c>
      <c r="D117" s="78" t="s">
        <v>291</v>
      </c>
      <c r="E117" s="107" t="s">
        <v>223</v>
      </c>
      <c r="F117" s="107"/>
      <c r="G117" s="107"/>
      <c r="H117" s="80"/>
      <c r="I117" s="80">
        <v>1000</v>
      </c>
    </row>
    <row r="118" spans="1:11" ht="18" customHeight="1" x14ac:dyDescent="0.4">
      <c r="B118" s="76">
        <v>45496</v>
      </c>
      <c r="C118" s="77">
        <v>90</v>
      </c>
      <c r="D118" s="78" t="s">
        <v>291</v>
      </c>
      <c r="E118" s="107" t="s">
        <v>224</v>
      </c>
      <c r="F118" s="107"/>
      <c r="G118" s="107"/>
      <c r="H118" s="81"/>
      <c r="I118" s="80">
        <v>600</v>
      </c>
    </row>
    <row r="119" spans="1:11" x14ac:dyDescent="0.4">
      <c r="B119" s="1"/>
    </row>
    <row r="120" spans="1:11" x14ac:dyDescent="0.4">
      <c r="A120" s="20" t="s">
        <v>19</v>
      </c>
      <c r="B120" s="2" t="s">
        <v>145</v>
      </c>
    </row>
    <row r="121" spans="1:11" ht="18" customHeight="1" x14ac:dyDescent="0.4">
      <c r="B121" s="2" t="s">
        <v>227</v>
      </c>
      <c r="G121" s="53"/>
    </row>
    <row r="122" spans="1:11" ht="18" customHeight="1" x14ac:dyDescent="0.4">
      <c r="B122" s="2" t="s">
        <v>228</v>
      </c>
      <c r="G122" s="53"/>
    </row>
    <row r="123" spans="1:11" x14ac:dyDescent="0.4">
      <c r="B123" s="1"/>
    </row>
    <row r="124" spans="1:11" x14ac:dyDescent="0.4">
      <c r="A124" s="20" t="s">
        <v>135</v>
      </c>
      <c r="B124" s="18" t="s">
        <v>150</v>
      </c>
    </row>
    <row r="125" spans="1:11" ht="18" customHeight="1" x14ac:dyDescent="0.4">
      <c r="B125" s="127" t="s">
        <v>25</v>
      </c>
      <c r="C125" s="128"/>
      <c r="D125" s="128"/>
      <c r="E125" s="128"/>
      <c r="F125" s="128"/>
      <c r="G125" s="128"/>
      <c r="H125" s="128"/>
      <c r="I125" s="128"/>
      <c r="J125" s="128"/>
      <c r="K125" s="6" t="s">
        <v>26</v>
      </c>
    </row>
    <row r="126" spans="1:11" ht="18" customHeight="1" x14ac:dyDescent="0.4">
      <c r="B126" s="110" t="s">
        <v>27</v>
      </c>
      <c r="C126" s="111"/>
      <c r="D126" s="111"/>
      <c r="E126" s="112"/>
      <c r="F126" s="113" t="s">
        <v>23</v>
      </c>
      <c r="G126" s="115" t="s">
        <v>7</v>
      </c>
      <c r="H126" s="116"/>
      <c r="I126" s="117"/>
      <c r="J126" s="121" t="s">
        <v>15</v>
      </c>
      <c r="K126" s="108" t="s">
        <v>16</v>
      </c>
    </row>
    <row r="127" spans="1:11" ht="18" customHeight="1" x14ac:dyDescent="0.4">
      <c r="B127" s="27" t="s">
        <v>89</v>
      </c>
      <c r="C127" s="14" t="s">
        <v>90</v>
      </c>
      <c r="D127" s="14"/>
      <c r="E127" s="28"/>
      <c r="F127" s="114"/>
      <c r="G127" s="118"/>
      <c r="H127" s="119"/>
      <c r="I127" s="120"/>
      <c r="J127" s="122"/>
      <c r="K127" s="109"/>
    </row>
    <row r="128" spans="1:11" ht="18" customHeight="1" x14ac:dyDescent="0.4">
      <c r="B128" s="21">
        <v>3100</v>
      </c>
      <c r="C128" s="103" t="str">
        <f>_xlfn.XLOOKUP(B128,'H 1 aanwijzingen'!$A$19:$A$97,'H 1 aanwijzingen'!$B$19:$B$97,"",1)</f>
        <v>Nog te ontvangen goederen</v>
      </c>
      <c r="D128" s="104"/>
      <c r="E128" s="105"/>
      <c r="F128" s="78"/>
      <c r="G128" s="107" t="s">
        <v>229</v>
      </c>
      <c r="H128" s="107"/>
      <c r="I128" s="107"/>
      <c r="J128" s="74"/>
      <c r="K128" s="74">
        <v>150</v>
      </c>
    </row>
    <row r="129" spans="1:11" ht="18" customHeight="1" x14ac:dyDescent="0.4">
      <c r="B129" s="21">
        <v>1600</v>
      </c>
      <c r="C129" s="103" t="str">
        <f>_xlfn.XLOOKUP(B129,'H 1 aanwijzingen'!$A$19:$A$97,'H 1 aanwijzingen'!$B$19:$B$97,"",1)</f>
        <v>Te verrekenen omzetbelasting</v>
      </c>
      <c r="D129" s="104"/>
      <c r="E129" s="105"/>
      <c r="F129" s="78"/>
      <c r="G129" s="123" t="s">
        <v>225</v>
      </c>
      <c r="H129" s="124"/>
      <c r="I129" s="125"/>
      <c r="J129" s="74"/>
      <c r="K129" s="74">
        <v>31.5</v>
      </c>
    </row>
    <row r="130" spans="1:11" ht="18" customHeight="1" x14ac:dyDescent="0.4">
      <c r="B130" s="21">
        <v>1400</v>
      </c>
      <c r="C130" s="103" t="str">
        <f>_xlfn.XLOOKUP(B130,'H 1 aanwijzingen'!$A$19:$A$97,'H 1 aanwijzingen'!$B$19:$B$97,"",1)</f>
        <v>Crediteuren</v>
      </c>
      <c r="D130" s="104"/>
      <c r="E130" s="105"/>
      <c r="F130" s="78">
        <v>14045</v>
      </c>
      <c r="G130" s="129">
        <v>39855</v>
      </c>
      <c r="H130" s="130"/>
      <c r="I130" s="131"/>
      <c r="J130" s="74">
        <v>181.5</v>
      </c>
      <c r="K130" s="74"/>
    </row>
    <row r="131" spans="1:11" ht="18" customHeight="1" x14ac:dyDescent="0.4">
      <c r="B131" s="21"/>
      <c r="C131" s="103" t="str">
        <f>_xlfn.XLOOKUP(B131,'H 1 aanwijzingen'!$A$19:$A$97,'H 1 aanwijzingen'!$B$19:$B$97,"",1)</f>
        <v/>
      </c>
      <c r="D131" s="104"/>
      <c r="E131" s="105"/>
      <c r="F131" s="9"/>
      <c r="G131" s="133"/>
      <c r="H131" s="134"/>
      <c r="I131" s="135"/>
      <c r="J131" s="10"/>
      <c r="K131" s="11"/>
    </row>
    <row r="132" spans="1:11" ht="18" customHeight="1" x14ac:dyDescent="0.4">
      <c r="B132" s="48"/>
      <c r="C132" s="18"/>
      <c r="D132" s="18"/>
      <c r="E132" s="18"/>
      <c r="F132" s="15"/>
      <c r="G132" s="54"/>
      <c r="H132" s="54"/>
      <c r="I132" s="54"/>
      <c r="J132" s="16"/>
      <c r="K132" s="17"/>
    </row>
    <row r="133" spans="1:11" x14ac:dyDescent="0.4">
      <c r="B133" s="1"/>
    </row>
    <row r="134" spans="1:11" x14ac:dyDescent="0.4">
      <c r="B134" s="1" t="s">
        <v>151</v>
      </c>
    </row>
    <row r="135" spans="1:11" x14ac:dyDescent="0.4">
      <c r="A135" s="20" t="s">
        <v>17</v>
      </c>
      <c r="B135" s="2" t="s">
        <v>152</v>
      </c>
    </row>
    <row r="136" spans="1:11" ht="18" customHeight="1" x14ac:dyDescent="0.4">
      <c r="B136" s="127" t="s">
        <v>25</v>
      </c>
      <c r="C136" s="128"/>
      <c r="D136" s="128"/>
      <c r="E136" s="128"/>
      <c r="F136" s="128"/>
      <c r="G136" s="128"/>
      <c r="H136" s="128"/>
      <c r="I136" s="128"/>
      <c r="J136" s="128"/>
      <c r="K136" s="6" t="s">
        <v>26</v>
      </c>
    </row>
    <row r="137" spans="1:11" ht="18" customHeight="1" x14ac:dyDescent="0.4">
      <c r="B137" s="110" t="s">
        <v>27</v>
      </c>
      <c r="C137" s="111"/>
      <c r="D137" s="111"/>
      <c r="E137" s="112"/>
      <c r="F137" s="113" t="s">
        <v>23</v>
      </c>
      <c r="G137" s="115" t="s">
        <v>7</v>
      </c>
      <c r="H137" s="116"/>
      <c r="I137" s="117"/>
      <c r="J137" s="121" t="s">
        <v>15</v>
      </c>
      <c r="K137" s="108" t="s">
        <v>16</v>
      </c>
    </row>
    <row r="138" spans="1:11" ht="18" customHeight="1" x14ac:dyDescent="0.4">
      <c r="B138" s="27" t="s">
        <v>89</v>
      </c>
      <c r="C138" s="14" t="s">
        <v>90</v>
      </c>
      <c r="D138" s="14"/>
      <c r="E138" s="28"/>
      <c r="F138" s="114"/>
      <c r="G138" s="118"/>
      <c r="H138" s="119"/>
      <c r="I138" s="120"/>
      <c r="J138" s="122"/>
      <c r="K138" s="109"/>
    </row>
    <row r="139" spans="1:11" ht="18" customHeight="1" x14ac:dyDescent="0.4">
      <c r="B139" s="21">
        <v>3100</v>
      </c>
      <c r="C139" s="103" t="str">
        <f>_xlfn.XLOOKUP(B139,'H 1 aanwijzingen'!$A$19:$A$97,'H 1 aanwijzingen'!$B$19:$B$97,"",1)</f>
        <v>Nog te ontvangen goederen</v>
      </c>
      <c r="D139" s="104"/>
      <c r="E139" s="105"/>
      <c r="F139" s="78"/>
      <c r="G139" s="107" t="s">
        <v>230</v>
      </c>
      <c r="H139" s="107"/>
      <c r="I139" s="107"/>
      <c r="J139" s="74">
        <v>900</v>
      </c>
      <c r="K139" s="74"/>
    </row>
    <row r="140" spans="1:11" ht="18" customHeight="1" x14ac:dyDescent="0.4">
      <c r="B140" s="21">
        <v>1600</v>
      </c>
      <c r="C140" s="103" t="str">
        <f>_xlfn.XLOOKUP(B140,'H 1 aanwijzingen'!$A$19:$A$97,'H 1 aanwijzingen'!$B$19:$B$97,"",1)</f>
        <v>Te verrekenen omzetbelasting</v>
      </c>
      <c r="D140" s="104"/>
      <c r="E140" s="105"/>
      <c r="F140" s="78"/>
      <c r="G140" s="123" t="s">
        <v>231</v>
      </c>
      <c r="H140" s="124"/>
      <c r="I140" s="125"/>
      <c r="J140" s="74">
        <v>189</v>
      </c>
      <c r="K140" s="74"/>
    </row>
    <row r="141" spans="1:11" ht="18" customHeight="1" x14ac:dyDescent="0.4">
      <c r="B141" s="21">
        <v>1400</v>
      </c>
      <c r="C141" s="103" t="str">
        <f>_xlfn.XLOOKUP(B141,'H 1 aanwijzingen'!$A$19:$A$97,'H 1 aanwijzingen'!$B$19:$B$97,"",1)</f>
        <v>Crediteuren</v>
      </c>
      <c r="D141" s="104"/>
      <c r="E141" s="105"/>
      <c r="F141" s="78">
        <v>14085</v>
      </c>
      <c r="G141" s="129">
        <v>8967</v>
      </c>
      <c r="H141" s="130"/>
      <c r="I141" s="131"/>
      <c r="J141" s="74"/>
      <c r="K141" s="74">
        <v>1089</v>
      </c>
    </row>
    <row r="142" spans="1:11" ht="18" customHeight="1" x14ac:dyDescent="0.4">
      <c r="B142" s="21"/>
      <c r="C142" s="103" t="str">
        <f>_xlfn.XLOOKUP(B142,'H 1 aanwijzingen'!$A$19:$A$97,'H 1 aanwijzingen'!$B$19:$B$97,"",1)</f>
        <v/>
      </c>
      <c r="D142" s="104"/>
      <c r="E142" s="105"/>
      <c r="F142" s="9"/>
      <c r="G142" s="133"/>
      <c r="H142" s="134"/>
      <c r="I142" s="135"/>
      <c r="J142" s="10"/>
      <c r="K142" s="11"/>
    </row>
    <row r="143" spans="1:11" x14ac:dyDescent="0.4">
      <c r="B143" s="48"/>
      <c r="C143" s="18"/>
      <c r="D143" s="18"/>
      <c r="E143" s="18"/>
      <c r="F143" s="15"/>
      <c r="G143" s="54"/>
      <c r="H143" s="54"/>
      <c r="I143" s="54"/>
      <c r="J143" s="16"/>
      <c r="K143" s="17"/>
    </row>
    <row r="144" spans="1:11" x14ac:dyDescent="0.4">
      <c r="A144" s="20" t="s">
        <v>21</v>
      </c>
      <c r="B144" s="2" t="s">
        <v>293</v>
      </c>
    </row>
    <row r="145" spans="1:11" ht="18" customHeight="1" x14ac:dyDescent="0.4">
      <c r="B145" s="127" t="s">
        <v>25</v>
      </c>
      <c r="C145" s="128"/>
      <c r="D145" s="128"/>
      <c r="E145" s="128"/>
      <c r="F145" s="128"/>
      <c r="G145" s="128"/>
      <c r="H145" s="128"/>
      <c r="I145" s="128"/>
      <c r="J145" s="128"/>
      <c r="K145" s="6" t="s">
        <v>26</v>
      </c>
    </row>
    <row r="146" spans="1:11" ht="18" customHeight="1" x14ac:dyDescent="0.4">
      <c r="B146" s="110" t="s">
        <v>27</v>
      </c>
      <c r="C146" s="111"/>
      <c r="D146" s="111"/>
      <c r="E146" s="112"/>
      <c r="F146" s="113" t="s">
        <v>23</v>
      </c>
      <c r="G146" s="115" t="s">
        <v>7</v>
      </c>
      <c r="H146" s="116"/>
      <c r="I146" s="117"/>
      <c r="J146" s="121" t="s">
        <v>15</v>
      </c>
      <c r="K146" s="108" t="s">
        <v>16</v>
      </c>
    </row>
    <row r="147" spans="1:11" ht="18" customHeight="1" x14ac:dyDescent="0.4">
      <c r="B147" s="27" t="s">
        <v>89</v>
      </c>
      <c r="C147" s="14" t="s">
        <v>90</v>
      </c>
      <c r="D147" s="14"/>
      <c r="E147" s="28"/>
      <c r="F147" s="114"/>
      <c r="G147" s="118"/>
      <c r="H147" s="119"/>
      <c r="I147" s="120"/>
      <c r="J147" s="122"/>
      <c r="K147" s="109"/>
    </row>
    <row r="148" spans="1:11" ht="18" customHeight="1" x14ac:dyDescent="0.4">
      <c r="B148" s="21">
        <v>3000</v>
      </c>
      <c r="C148" s="103" t="str">
        <f>_xlfn.XLOOKUP(B148,'H 1 aanwijzingen'!$A$19:$A$97,'H 1 aanwijzingen'!$B$19:$B$97,"",1)</f>
        <v>Voorraad goederen</v>
      </c>
      <c r="D148" s="104"/>
      <c r="E148" s="105"/>
      <c r="F148" s="78">
        <v>30010</v>
      </c>
      <c r="G148" s="107" t="s">
        <v>232</v>
      </c>
      <c r="H148" s="107"/>
      <c r="I148" s="107"/>
      <c r="J148" s="74">
        <v>900</v>
      </c>
      <c r="K148" s="74"/>
    </row>
    <row r="149" spans="1:11" ht="18" customHeight="1" x14ac:dyDescent="0.4">
      <c r="B149" s="21">
        <v>3100</v>
      </c>
      <c r="C149" s="103" t="str">
        <f>_xlfn.XLOOKUP(B149,'H 1 aanwijzingen'!$A$19:$A$97,'H 1 aanwijzingen'!$B$19:$B$97,"",1)</f>
        <v>Nog te ontvangen goederen</v>
      </c>
      <c r="D149" s="104"/>
      <c r="E149" s="105"/>
      <c r="F149" s="78"/>
      <c r="G149" s="107" t="s">
        <v>230</v>
      </c>
      <c r="H149" s="107"/>
      <c r="I149" s="107"/>
      <c r="J149" s="74"/>
      <c r="K149" s="74">
        <v>900</v>
      </c>
    </row>
    <row r="150" spans="1:11" ht="18" customHeight="1" x14ac:dyDescent="0.4">
      <c r="B150" s="21"/>
      <c r="C150" s="103" t="str">
        <f>_xlfn.XLOOKUP(B150,'H 1 aanwijzingen'!$A$19:$A$97,'H 1 aanwijzingen'!$B$19:$B$97,"",1)</f>
        <v/>
      </c>
      <c r="D150" s="104"/>
      <c r="E150" s="105"/>
      <c r="F150" s="9"/>
      <c r="G150" s="106"/>
      <c r="H150" s="106"/>
      <c r="I150" s="106"/>
      <c r="J150" s="10"/>
      <c r="K150" s="11"/>
    </row>
    <row r="151" spans="1:11" x14ac:dyDescent="0.4">
      <c r="B151" s="48"/>
      <c r="C151" s="18"/>
      <c r="D151" s="18"/>
      <c r="E151" s="18"/>
      <c r="F151" s="15"/>
      <c r="G151" s="49"/>
      <c r="H151" s="49"/>
      <c r="I151" s="49"/>
      <c r="J151" s="16"/>
      <c r="K151" s="17"/>
    </row>
    <row r="152" spans="1:11" x14ac:dyDescent="0.4">
      <c r="A152" s="20" t="s">
        <v>18</v>
      </c>
      <c r="B152" s="2" t="s">
        <v>153</v>
      </c>
    </row>
    <row r="153" spans="1:11" ht="18" customHeight="1" x14ac:dyDescent="0.4">
      <c r="B153" s="127" t="s">
        <v>25</v>
      </c>
      <c r="C153" s="128"/>
      <c r="D153" s="128"/>
      <c r="E153" s="128"/>
      <c r="F153" s="128"/>
      <c r="G153" s="128"/>
      <c r="H153" s="128"/>
      <c r="I153" s="128"/>
      <c r="J153" s="128"/>
      <c r="K153" s="6" t="s">
        <v>26</v>
      </c>
    </row>
    <row r="154" spans="1:11" ht="18" customHeight="1" x14ac:dyDescent="0.4">
      <c r="B154" s="110" t="s">
        <v>27</v>
      </c>
      <c r="C154" s="111"/>
      <c r="D154" s="111"/>
      <c r="E154" s="112"/>
      <c r="F154" s="113" t="s">
        <v>23</v>
      </c>
      <c r="G154" s="115" t="s">
        <v>7</v>
      </c>
      <c r="H154" s="116"/>
      <c r="I154" s="117"/>
      <c r="J154" s="121" t="s">
        <v>15</v>
      </c>
      <c r="K154" s="108" t="s">
        <v>16</v>
      </c>
    </row>
    <row r="155" spans="1:11" ht="18" customHeight="1" x14ac:dyDescent="0.4">
      <c r="B155" s="27" t="s">
        <v>89</v>
      </c>
      <c r="C155" s="14" t="s">
        <v>90</v>
      </c>
      <c r="D155" s="14"/>
      <c r="E155" s="28"/>
      <c r="F155" s="114"/>
      <c r="G155" s="118"/>
      <c r="H155" s="119"/>
      <c r="I155" s="120"/>
      <c r="J155" s="122"/>
      <c r="K155" s="109"/>
    </row>
    <row r="156" spans="1:11" ht="18" customHeight="1" x14ac:dyDescent="0.4">
      <c r="B156" s="21">
        <v>3100</v>
      </c>
      <c r="C156" s="103" t="str">
        <f>_xlfn.XLOOKUP(B156,'H 1 aanwijzingen'!$A$19:$A$97,'H 1 aanwijzingen'!$B$19:$B$97,"",1)</f>
        <v>Nog te ontvangen goederen</v>
      </c>
      <c r="D156" s="104"/>
      <c r="E156" s="105"/>
      <c r="F156" s="78"/>
      <c r="G156" s="107" t="s">
        <v>233</v>
      </c>
      <c r="H156" s="107"/>
      <c r="I156" s="107"/>
      <c r="J156" s="74"/>
      <c r="K156" s="74">
        <v>450</v>
      </c>
    </row>
    <row r="157" spans="1:11" ht="18" customHeight="1" x14ac:dyDescent="0.4">
      <c r="B157" s="21">
        <v>1600</v>
      </c>
      <c r="C157" s="103" t="str">
        <f>_xlfn.XLOOKUP(B157,'H 1 aanwijzingen'!$A$19:$A$97,'H 1 aanwijzingen'!$B$19:$B$97,"",1)</f>
        <v>Te verrekenen omzetbelasting</v>
      </c>
      <c r="D157" s="104"/>
      <c r="E157" s="105"/>
      <c r="F157" s="78"/>
      <c r="G157" s="123" t="s">
        <v>231</v>
      </c>
      <c r="H157" s="124"/>
      <c r="I157" s="125"/>
      <c r="J157" s="74"/>
      <c r="K157" s="74">
        <v>94.5</v>
      </c>
    </row>
    <row r="158" spans="1:11" ht="18" customHeight="1" x14ac:dyDescent="0.4">
      <c r="B158" s="21">
        <v>1400</v>
      </c>
      <c r="C158" s="103" t="str">
        <f>_xlfn.XLOOKUP(B158,'H 1 aanwijzingen'!$A$19:$A$97,'H 1 aanwijzingen'!$B$19:$B$97,"",1)</f>
        <v>Crediteuren</v>
      </c>
      <c r="D158" s="104"/>
      <c r="E158" s="105"/>
      <c r="F158" s="78">
        <v>14085</v>
      </c>
      <c r="G158" s="129">
        <v>8981</v>
      </c>
      <c r="H158" s="130"/>
      <c r="I158" s="131"/>
      <c r="J158" s="74">
        <v>544.5</v>
      </c>
      <c r="K158" s="74"/>
    </row>
    <row r="159" spans="1:11" ht="18" customHeight="1" x14ac:dyDescent="0.4">
      <c r="B159" s="21"/>
      <c r="C159" s="103" t="str">
        <f>_xlfn.XLOOKUP(B159,'H 1 aanwijzingen'!$A$19:$A$97,'H 1 aanwijzingen'!$B$19:$B$97,"",1)</f>
        <v/>
      </c>
      <c r="D159" s="104"/>
      <c r="E159" s="105"/>
      <c r="F159" s="9"/>
      <c r="G159" s="106"/>
      <c r="H159" s="106"/>
      <c r="I159" s="106"/>
      <c r="J159" s="10"/>
      <c r="K159" s="11"/>
    </row>
    <row r="160" spans="1:11" x14ac:dyDescent="0.4">
      <c r="B160" s="1"/>
    </row>
    <row r="161" spans="1:11" x14ac:dyDescent="0.4">
      <c r="A161" s="20" t="s">
        <v>19</v>
      </c>
      <c r="B161" s="2" t="s">
        <v>292</v>
      </c>
    </row>
    <row r="162" spans="1:11" ht="18" customHeight="1" x14ac:dyDescent="0.4">
      <c r="B162" s="127" t="s">
        <v>25</v>
      </c>
      <c r="C162" s="128"/>
      <c r="D162" s="128"/>
      <c r="E162" s="128"/>
      <c r="F162" s="128"/>
      <c r="G162" s="128"/>
      <c r="H162" s="128"/>
      <c r="I162" s="128"/>
      <c r="J162" s="128"/>
      <c r="K162" s="6" t="s">
        <v>26</v>
      </c>
    </row>
    <row r="163" spans="1:11" ht="18" customHeight="1" x14ac:dyDescent="0.4">
      <c r="B163" s="110" t="s">
        <v>27</v>
      </c>
      <c r="C163" s="111"/>
      <c r="D163" s="111"/>
      <c r="E163" s="112"/>
      <c r="F163" s="113" t="s">
        <v>23</v>
      </c>
      <c r="G163" s="115" t="s">
        <v>7</v>
      </c>
      <c r="H163" s="116"/>
      <c r="I163" s="117"/>
      <c r="J163" s="121" t="s">
        <v>15</v>
      </c>
      <c r="K163" s="108" t="s">
        <v>16</v>
      </c>
    </row>
    <row r="164" spans="1:11" ht="18" customHeight="1" x14ac:dyDescent="0.4">
      <c r="B164" s="27" t="s">
        <v>89</v>
      </c>
      <c r="C164" s="14" t="s">
        <v>90</v>
      </c>
      <c r="D164" s="14"/>
      <c r="E164" s="28"/>
      <c r="F164" s="114"/>
      <c r="G164" s="118"/>
      <c r="H164" s="119"/>
      <c r="I164" s="120"/>
      <c r="J164" s="122"/>
      <c r="K164" s="109"/>
    </row>
    <row r="165" spans="1:11" ht="18" customHeight="1" x14ac:dyDescent="0.4">
      <c r="B165" s="21">
        <v>3000</v>
      </c>
      <c r="C165" s="103" t="str">
        <f>_xlfn.XLOOKUP(B165,'H 1 aanwijzingen'!$A$19:$A$97,'H 1 aanwijzingen'!$B$19:$B$97,"",1)</f>
        <v>Voorraad goederen</v>
      </c>
      <c r="D165" s="104"/>
      <c r="E165" s="105"/>
      <c r="F165" s="78">
        <v>30010</v>
      </c>
      <c r="G165" s="107" t="s">
        <v>234</v>
      </c>
      <c r="H165" s="107"/>
      <c r="I165" s="107"/>
      <c r="J165" s="74"/>
      <c r="K165" s="74">
        <v>450</v>
      </c>
    </row>
    <row r="166" spans="1:11" ht="18" customHeight="1" x14ac:dyDescent="0.4">
      <c r="B166" s="21">
        <v>3100</v>
      </c>
      <c r="C166" s="103" t="str">
        <f>_xlfn.XLOOKUP(B166,'H 1 aanwijzingen'!$A$19:$A$97,'H 1 aanwijzingen'!$B$19:$B$97,"",1)</f>
        <v>Nog te ontvangen goederen</v>
      </c>
      <c r="D166" s="104"/>
      <c r="E166" s="105"/>
      <c r="F166" s="78"/>
      <c r="G166" s="107" t="s">
        <v>233</v>
      </c>
      <c r="H166" s="107"/>
      <c r="I166" s="107"/>
      <c r="J166" s="74">
        <v>450</v>
      </c>
      <c r="K166" s="74"/>
    </row>
    <row r="167" spans="1:11" ht="18" customHeight="1" x14ac:dyDescent="0.4">
      <c r="B167" s="21"/>
      <c r="C167" s="103" t="str">
        <f>_xlfn.XLOOKUP(B167,'H 1 aanwijzingen'!$A$19:$A$97,'H 1 aanwijzingen'!$B$19:$B$97,"",1)</f>
        <v/>
      </c>
      <c r="D167" s="104"/>
      <c r="E167" s="105"/>
      <c r="F167" s="9"/>
      <c r="G167" s="144"/>
      <c r="H167" s="145"/>
      <c r="I167" s="146"/>
      <c r="J167" s="10"/>
      <c r="K167" s="11"/>
    </row>
  </sheetData>
  <mergeCells count="215">
    <mergeCell ref="K163:K164"/>
    <mergeCell ref="C165:E165"/>
    <mergeCell ref="C166:E166"/>
    <mergeCell ref="C167:E167"/>
    <mergeCell ref="G167:I167"/>
    <mergeCell ref="G157:I157"/>
    <mergeCell ref="E57:G57"/>
    <mergeCell ref="E82:G82"/>
    <mergeCell ref="C150:E150"/>
    <mergeCell ref="G150:I150"/>
    <mergeCell ref="G156:I156"/>
    <mergeCell ref="B154:E154"/>
    <mergeCell ref="F154:F155"/>
    <mergeCell ref="G154:I155"/>
    <mergeCell ref="J154:J155"/>
    <mergeCell ref="K154:K155"/>
    <mergeCell ref="C156:E156"/>
    <mergeCell ref="K137:K138"/>
    <mergeCell ref="C139:E139"/>
    <mergeCell ref="G139:I139"/>
    <mergeCell ref="C140:E140"/>
    <mergeCell ref="G140:I140"/>
    <mergeCell ref="C141:E141"/>
    <mergeCell ref="C142:E142"/>
    <mergeCell ref="K146:K147"/>
    <mergeCell ref="K101:K102"/>
    <mergeCell ref="C103:E103"/>
    <mergeCell ref="C104:E104"/>
    <mergeCell ref="C105:E105"/>
    <mergeCell ref="C106:E106"/>
    <mergeCell ref="C107:E107"/>
    <mergeCell ref="C108:E108"/>
    <mergeCell ref="B126:E126"/>
    <mergeCell ref="F126:F127"/>
    <mergeCell ref="G126:I127"/>
    <mergeCell ref="J126:J127"/>
    <mergeCell ref="K126:K127"/>
    <mergeCell ref="G105:I105"/>
    <mergeCell ref="G106:I106"/>
    <mergeCell ref="G107:I107"/>
    <mergeCell ref="G108:I108"/>
    <mergeCell ref="B111:H111"/>
    <mergeCell ref="E112:G112"/>
    <mergeCell ref="B125:J125"/>
    <mergeCell ref="E113:G113"/>
    <mergeCell ref="E114:G114"/>
    <mergeCell ref="E115:G115"/>
    <mergeCell ref="E116:G116"/>
    <mergeCell ref="K68:K69"/>
    <mergeCell ref="C70:E70"/>
    <mergeCell ref="G70:I70"/>
    <mergeCell ref="C71:E71"/>
    <mergeCell ref="C72:E72"/>
    <mergeCell ref="G72:I72"/>
    <mergeCell ref="B90:E90"/>
    <mergeCell ref="F90:F91"/>
    <mergeCell ref="G90:I91"/>
    <mergeCell ref="J90:J91"/>
    <mergeCell ref="K90:K91"/>
    <mergeCell ref="E76:G76"/>
    <mergeCell ref="E77:G77"/>
    <mergeCell ref="E78:G78"/>
    <mergeCell ref="K42:K43"/>
    <mergeCell ref="K31:K32"/>
    <mergeCell ref="C33:E33"/>
    <mergeCell ref="C34:E34"/>
    <mergeCell ref="C35:E35"/>
    <mergeCell ref="G35:I35"/>
    <mergeCell ref="C36:E36"/>
    <mergeCell ref="C37:E37"/>
    <mergeCell ref="C38:E38"/>
    <mergeCell ref="G38:I38"/>
    <mergeCell ref="G33:I33"/>
    <mergeCell ref="G34:I34"/>
    <mergeCell ref="G36:I36"/>
    <mergeCell ref="G37:I37"/>
    <mergeCell ref="B42:E42"/>
    <mergeCell ref="F42:F43"/>
    <mergeCell ref="G42:I43"/>
    <mergeCell ref="K17:K18"/>
    <mergeCell ref="C19:E19"/>
    <mergeCell ref="C20:E20"/>
    <mergeCell ref="G20:I20"/>
    <mergeCell ref="C21:E21"/>
    <mergeCell ref="C22:E22"/>
    <mergeCell ref="C24:E24"/>
    <mergeCell ref="C25:E25"/>
    <mergeCell ref="C23:E23"/>
    <mergeCell ref="G23:I23"/>
    <mergeCell ref="G19:I19"/>
    <mergeCell ref="G21:I21"/>
    <mergeCell ref="G22:I22"/>
    <mergeCell ref="G24:I24"/>
    <mergeCell ref="G25:I25"/>
    <mergeCell ref="K6:K7"/>
    <mergeCell ref="C8:E8"/>
    <mergeCell ref="G8:I8"/>
    <mergeCell ref="C9:E9"/>
    <mergeCell ref="C10:E10"/>
    <mergeCell ref="C13:E13"/>
    <mergeCell ref="C11:E11"/>
    <mergeCell ref="C12:E12"/>
    <mergeCell ref="G11:I11"/>
    <mergeCell ref="G12:I12"/>
    <mergeCell ref="B5:J5"/>
    <mergeCell ref="B6:E6"/>
    <mergeCell ref="F6:F7"/>
    <mergeCell ref="G6:I7"/>
    <mergeCell ref="J6:J7"/>
    <mergeCell ref="B17:E17"/>
    <mergeCell ref="F17:F18"/>
    <mergeCell ref="G17:I18"/>
    <mergeCell ref="J17:J18"/>
    <mergeCell ref="G9:I9"/>
    <mergeCell ref="G10:I10"/>
    <mergeCell ref="G13:I13"/>
    <mergeCell ref="B16:J16"/>
    <mergeCell ref="B30:J30"/>
    <mergeCell ref="B31:E31"/>
    <mergeCell ref="F31:F32"/>
    <mergeCell ref="G31:I32"/>
    <mergeCell ref="J31:J32"/>
    <mergeCell ref="G48:I48"/>
    <mergeCell ref="G49:I49"/>
    <mergeCell ref="B52:H52"/>
    <mergeCell ref="E53:G53"/>
    <mergeCell ref="J42:J43"/>
    <mergeCell ref="C44:E44"/>
    <mergeCell ref="C45:E45"/>
    <mergeCell ref="C46:E46"/>
    <mergeCell ref="G46:I46"/>
    <mergeCell ref="C47:E47"/>
    <mergeCell ref="C48:E48"/>
    <mergeCell ref="E54:G54"/>
    <mergeCell ref="E55:G55"/>
    <mergeCell ref="B41:J41"/>
    <mergeCell ref="G44:I44"/>
    <mergeCell ref="G45:I45"/>
    <mergeCell ref="G47:I47"/>
    <mergeCell ref="C49:E49"/>
    <mergeCell ref="G71:I71"/>
    <mergeCell ref="B75:H75"/>
    <mergeCell ref="E56:G56"/>
    <mergeCell ref="E58:G58"/>
    <mergeCell ref="E59:G59"/>
    <mergeCell ref="E60:G60"/>
    <mergeCell ref="B67:J67"/>
    <mergeCell ref="B68:E68"/>
    <mergeCell ref="F68:F69"/>
    <mergeCell ref="G68:I69"/>
    <mergeCell ref="J68:J69"/>
    <mergeCell ref="G92:I92"/>
    <mergeCell ref="G93:I93"/>
    <mergeCell ref="G94:I94"/>
    <mergeCell ref="G95:I95"/>
    <mergeCell ref="E79:G79"/>
    <mergeCell ref="E80:G80"/>
    <mergeCell ref="E81:G81"/>
    <mergeCell ref="E83:G83"/>
    <mergeCell ref="E84:G84"/>
    <mergeCell ref="B89:J89"/>
    <mergeCell ref="C92:E92"/>
    <mergeCell ref="C93:E93"/>
    <mergeCell ref="C94:E94"/>
    <mergeCell ref="C95:E95"/>
    <mergeCell ref="G148:I148"/>
    <mergeCell ref="G149:I149"/>
    <mergeCell ref="G129:I129"/>
    <mergeCell ref="G130:I130"/>
    <mergeCell ref="B136:J136"/>
    <mergeCell ref="C148:E148"/>
    <mergeCell ref="C149:E149"/>
    <mergeCell ref="G96:I96"/>
    <mergeCell ref="B100:J100"/>
    <mergeCell ref="G103:I103"/>
    <mergeCell ref="G104:I104"/>
    <mergeCell ref="C96:E96"/>
    <mergeCell ref="C97:E97"/>
    <mergeCell ref="G97:I97"/>
    <mergeCell ref="B101:E101"/>
    <mergeCell ref="F101:F102"/>
    <mergeCell ref="G101:I102"/>
    <mergeCell ref="J101:J102"/>
    <mergeCell ref="G142:I142"/>
    <mergeCell ref="B146:E146"/>
    <mergeCell ref="F146:F147"/>
    <mergeCell ref="G146:I147"/>
    <mergeCell ref="J146:J147"/>
    <mergeCell ref="E117:G117"/>
    <mergeCell ref="E118:G118"/>
    <mergeCell ref="C128:E128"/>
    <mergeCell ref="G128:I128"/>
    <mergeCell ref="B145:J145"/>
    <mergeCell ref="C129:E129"/>
    <mergeCell ref="C130:E130"/>
    <mergeCell ref="C131:E131"/>
    <mergeCell ref="G131:I131"/>
    <mergeCell ref="B137:E137"/>
    <mergeCell ref="F137:F138"/>
    <mergeCell ref="G137:I138"/>
    <mergeCell ref="J137:J138"/>
    <mergeCell ref="G141:I141"/>
    <mergeCell ref="G166:I166"/>
    <mergeCell ref="B153:J153"/>
    <mergeCell ref="G158:I158"/>
    <mergeCell ref="G159:I159"/>
    <mergeCell ref="B162:J162"/>
    <mergeCell ref="C158:E158"/>
    <mergeCell ref="C159:E159"/>
    <mergeCell ref="C157:E157"/>
    <mergeCell ref="B163:E163"/>
    <mergeCell ref="F163:F164"/>
    <mergeCell ref="G163:I164"/>
    <mergeCell ref="J163:J164"/>
    <mergeCell ref="G165:I16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0EF5-9C58-4829-AAE7-023F7225A72E}">
  <dimension ref="A1:M155"/>
  <sheetViews>
    <sheetView showGridLines="0" workbookViewId="0">
      <selection activeCell="B148" sqref="B148:I149"/>
    </sheetView>
  </sheetViews>
  <sheetFormatPr defaultColWidth="8.86328125" defaultRowHeight="15" x14ac:dyDescent="0.4"/>
  <cols>
    <col min="1" max="1" width="2.86328125" style="20" customWidth="1"/>
    <col min="2" max="2" width="13.59765625" style="20" customWidth="1"/>
    <col min="3" max="4" width="12.73046875" style="20" customWidth="1"/>
    <col min="5" max="5" width="17.3984375" style="20" customWidth="1"/>
    <col min="6" max="6" width="13" style="20" customWidth="1"/>
    <col min="7" max="7" width="11.3984375" style="20" customWidth="1"/>
    <col min="8" max="8" width="11" style="20" customWidth="1"/>
    <col min="9" max="9" width="12.3984375" style="20" customWidth="1"/>
    <col min="10" max="10" width="12.59765625" style="20" customWidth="1"/>
    <col min="11" max="11" width="13" style="20" customWidth="1"/>
    <col min="12" max="12" width="10.73046875" style="20" customWidth="1"/>
    <col min="13" max="13" width="2.3984375" style="20" customWidth="1"/>
    <col min="14" max="16384" width="8.86328125" style="20"/>
  </cols>
  <sheetData>
    <row r="1" spans="1:11" x14ac:dyDescent="0.4">
      <c r="B1" s="1" t="s">
        <v>191</v>
      </c>
      <c r="D1" s="1" t="s">
        <v>154</v>
      </c>
    </row>
    <row r="2" spans="1:11" x14ac:dyDescent="0.4">
      <c r="B2" s="1"/>
      <c r="D2" s="1"/>
    </row>
    <row r="3" spans="1:11" x14ac:dyDescent="0.4">
      <c r="B3" s="1" t="s">
        <v>155</v>
      </c>
    </row>
    <row r="4" spans="1:11" x14ac:dyDescent="0.4">
      <c r="A4" s="20" t="s">
        <v>17</v>
      </c>
      <c r="B4" s="2" t="s">
        <v>295</v>
      </c>
    </row>
    <row r="5" spans="1:11" ht="18" customHeight="1" x14ac:dyDescent="0.4">
      <c r="B5" s="127" t="s">
        <v>25</v>
      </c>
      <c r="C5" s="128"/>
      <c r="D5" s="128"/>
      <c r="E5" s="128"/>
      <c r="F5" s="128"/>
      <c r="G5" s="128"/>
      <c r="H5" s="128"/>
      <c r="I5" s="128"/>
      <c r="J5" s="128"/>
      <c r="K5" s="6" t="s">
        <v>26</v>
      </c>
    </row>
    <row r="6" spans="1:11" ht="18" customHeight="1" x14ac:dyDescent="0.4">
      <c r="B6" s="110" t="s">
        <v>27</v>
      </c>
      <c r="C6" s="111"/>
      <c r="D6" s="111"/>
      <c r="E6" s="112"/>
      <c r="F6" s="113" t="s">
        <v>23</v>
      </c>
      <c r="G6" s="115" t="s">
        <v>7</v>
      </c>
      <c r="H6" s="116"/>
      <c r="I6" s="117"/>
      <c r="J6" s="121" t="s">
        <v>15</v>
      </c>
      <c r="K6" s="108" t="s">
        <v>16</v>
      </c>
    </row>
    <row r="7" spans="1:11" ht="18" customHeight="1" x14ac:dyDescent="0.4">
      <c r="B7" s="27" t="s">
        <v>89</v>
      </c>
      <c r="C7" s="14" t="s">
        <v>90</v>
      </c>
      <c r="D7" s="14"/>
      <c r="E7" s="28"/>
      <c r="F7" s="114"/>
      <c r="G7" s="118"/>
      <c r="H7" s="119"/>
      <c r="I7" s="120"/>
      <c r="J7" s="122"/>
      <c r="K7" s="109"/>
    </row>
    <row r="8" spans="1:11" ht="18" customHeight="1" x14ac:dyDescent="0.4">
      <c r="B8" s="21">
        <v>3000</v>
      </c>
      <c r="C8" s="103" t="str">
        <f>_xlfn.XLOOKUP(B8,'H 1 aanwijzingen'!$A$19:$A$97,'H 1 aanwijzingen'!$B$19:$B$97,"",1)</f>
        <v>Voorraad goederen</v>
      </c>
      <c r="D8" s="104"/>
      <c r="E8" s="105"/>
      <c r="F8" s="78">
        <v>30011</v>
      </c>
      <c r="G8" s="107" t="s">
        <v>235</v>
      </c>
      <c r="H8" s="107"/>
      <c r="I8" s="107"/>
      <c r="J8" s="74">
        <v>850</v>
      </c>
      <c r="K8" s="74"/>
    </row>
    <row r="9" spans="1:11" ht="18" customHeight="1" x14ac:dyDescent="0.4">
      <c r="B9" s="21">
        <v>3000</v>
      </c>
      <c r="C9" s="103" t="str">
        <f>_xlfn.XLOOKUP(B9,'H 1 aanwijzingen'!$A$19:$A$97,'H 1 aanwijzingen'!$B$19:$B$97,"",1)</f>
        <v>Voorraad goederen</v>
      </c>
      <c r="D9" s="104"/>
      <c r="E9" s="105"/>
      <c r="F9" s="78">
        <v>30033</v>
      </c>
      <c r="G9" s="129" t="s">
        <v>235</v>
      </c>
      <c r="H9" s="130"/>
      <c r="I9" s="131"/>
      <c r="J9" s="74">
        <v>750</v>
      </c>
      <c r="K9" s="74"/>
    </row>
    <row r="10" spans="1:11" ht="18" customHeight="1" x14ac:dyDescent="0.4">
      <c r="B10" s="21">
        <v>1300</v>
      </c>
      <c r="C10" s="103" t="str">
        <f>_xlfn.XLOOKUP(B10,'H 1 aanwijzingen'!$A$19:$A$97,'H 1 aanwijzingen'!$B$19:$B$97,"",1)</f>
        <v>Nog te ontvangen facturen</v>
      </c>
      <c r="D10" s="104"/>
      <c r="E10" s="105"/>
      <c r="F10" s="78"/>
      <c r="G10" s="129" t="s">
        <v>236</v>
      </c>
      <c r="H10" s="130"/>
      <c r="I10" s="131"/>
      <c r="J10" s="74"/>
      <c r="K10" s="74">
        <v>850</v>
      </c>
    </row>
    <row r="11" spans="1:11" ht="18" customHeight="1" x14ac:dyDescent="0.4">
      <c r="B11" s="21">
        <v>1300</v>
      </c>
      <c r="C11" s="103" t="str">
        <f>_xlfn.XLOOKUP(B11,'H 1 aanwijzingen'!$A$19:$A$97,'H 1 aanwijzingen'!$B$19:$B$97,"",1)</f>
        <v>Nog te ontvangen facturen</v>
      </c>
      <c r="D11" s="104"/>
      <c r="E11" s="105"/>
      <c r="F11" s="78"/>
      <c r="G11" s="107" t="s">
        <v>237</v>
      </c>
      <c r="H11" s="107"/>
      <c r="I11" s="107"/>
      <c r="J11" s="74"/>
      <c r="K11" s="74">
        <v>750</v>
      </c>
    </row>
    <row r="12" spans="1:11" ht="18" customHeight="1" x14ac:dyDescent="0.4">
      <c r="B12" s="21"/>
      <c r="C12" s="103" t="str">
        <f>_xlfn.XLOOKUP(B12,'H 1 aanwijzingen'!$A$19:$A$97,'H 1 aanwijzingen'!$B$19:$B$97,"",1)</f>
        <v/>
      </c>
      <c r="D12" s="104"/>
      <c r="E12" s="105"/>
      <c r="F12" s="9"/>
      <c r="G12" s="106"/>
      <c r="H12" s="106"/>
      <c r="I12" s="106"/>
      <c r="J12" s="10"/>
      <c r="K12" s="11"/>
    </row>
    <row r="14" spans="1:11" x14ac:dyDescent="0.4">
      <c r="A14" s="20" t="s">
        <v>21</v>
      </c>
      <c r="B14" s="2" t="s">
        <v>156</v>
      </c>
    </row>
    <row r="15" spans="1:11" ht="18" customHeight="1" x14ac:dyDescent="0.4">
      <c r="B15" s="127" t="s">
        <v>25</v>
      </c>
      <c r="C15" s="128"/>
      <c r="D15" s="128"/>
      <c r="E15" s="128"/>
      <c r="F15" s="128"/>
      <c r="G15" s="128"/>
      <c r="H15" s="128"/>
      <c r="I15" s="128"/>
      <c r="J15" s="128"/>
      <c r="K15" s="6" t="s">
        <v>26</v>
      </c>
    </row>
    <row r="16" spans="1:11" ht="18" customHeight="1" x14ac:dyDescent="0.4">
      <c r="B16" s="110" t="s">
        <v>27</v>
      </c>
      <c r="C16" s="111"/>
      <c r="D16" s="111"/>
      <c r="E16" s="112"/>
      <c r="F16" s="113" t="s">
        <v>23</v>
      </c>
      <c r="G16" s="115" t="s">
        <v>7</v>
      </c>
      <c r="H16" s="116"/>
      <c r="I16" s="117"/>
      <c r="J16" s="121" t="s">
        <v>15</v>
      </c>
      <c r="K16" s="108" t="s">
        <v>16</v>
      </c>
    </row>
    <row r="17" spans="1:11" ht="18" customHeight="1" x14ac:dyDescent="0.4">
      <c r="B17" s="27" t="s">
        <v>89</v>
      </c>
      <c r="C17" s="14" t="s">
        <v>90</v>
      </c>
      <c r="D17" s="14"/>
      <c r="E17" s="28"/>
      <c r="F17" s="114"/>
      <c r="G17" s="118"/>
      <c r="H17" s="119"/>
      <c r="I17" s="120"/>
      <c r="J17" s="122"/>
      <c r="K17" s="109"/>
    </row>
    <row r="18" spans="1:11" ht="18" customHeight="1" x14ac:dyDescent="0.4">
      <c r="B18" s="21">
        <v>1300</v>
      </c>
      <c r="C18" s="103" t="str">
        <f>_xlfn.XLOOKUP(B18,'H 1 aanwijzingen'!$A$19:$A$97,'H 1 aanwijzingen'!$B$19:$B$97,"",1)</f>
        <v>Nog te ontvangen facturen</v>
      </c>
      <c r="D18" s="104"/>
      <c r="E18" s="105"/>
      <c r="F18" s="78"/>
      <c r="G18" s="129" t="s">
        <v>236</v>
      </c>
      <c r="H18" s="130"/>
      <c r="I18" s="131"/>
      <c r="J18" s="74">
        <v>850</v>
      </c>
      <c r="K18" s="74"/>
    </row>
    <row r="19" spans="1:11" ht="18" customHeight="1" x14ac:dyDescent="0.4">
      <c r="B19" s="21">
        <v>1300</v>
      </c>
      <c r="C19" s="103" t="str">
        <f>_xlfn.XLOOKUP(B19,'H 1 aanwijzingen'!$A$19:$A$97,'H 1 aanwijzingen'!$B$19:$B$97,"",1)</f>
        <v>Nog te ontvangen facturen</v>
      </c>
      <c r="D19" s="104"/>
      <c r="E19" s="105"/>
      <c r="F19" s="78"/>
      <c r="G19" s="107" t="s">
        <v>237</v>
      </c>
      <c r="H19" s="107"/>
      <c r="I19" s="107"/>
      <c r="J19" s="74">
        <v>750</v>
      </c>
      <c r="K19" s="74"/>
    </row>
    <row r="20" spans="1:11" ht="18" customHeight="1" x14ac:dyDescent="0.4">
      <c r="B20" s="21">
        <v>1600</v>
      </c>
      <c r="C20" s="103" t="str">
        <f>_xlfn.XLOOKUP(B20,'H 1 aanwijzingen'!$A$19:$A$97,'H 1 aanwijzingen'!$B$19:$B$97,"",1)</f>
        <v>Te verrekenen omzetbelasting</v>
      </c>
      <c r="D20" s="104"/>
      <c r="E20" s="105"/>
      <c r="F20" s="78"/>
      <c r="G20" s="129" t="s">
        <v>238</v>
      </c>
      <c r="H20" s="130"/>
      <c r="I20" s="131"/>
      <c r="J20" s="74">
        <v>336</v>
      </c>
      <c r="K20" s="74"/>
    </row>
    <row r="21" spans="1:11" ht="18" customHeight="1" x14ac:dyDescent="0.4">
      <c r="B21" s="21">
        <v>1400</v>
      </c>
      <c r="C21" s="103" t="str">
        <f>_xlfn.XLOOKUP(B21,'H 1 aanwijzingen'!$A$19:$A$97,'H 1 aanwijzingen'!$B$19:$B$97,"",1)</f>
        <v>Crediteuren</v>
      </c>
      <c r="D21" s="104"/>
      <c r="E21" s="105"/>
      <c r="F21" s="78">
        <v>14016</v>
      </c>
      <c r="G21" s="150">
        <v>36958</v>
      </c>
      <c r="H21" s="150"/>
      <c r="I21" s="150"/>
      <c r="J21" s="74"/>
      <c r="K21" s="74">
        <v>1936</v>
      </c>
    </row>
    <row r="22" spans="1:11" ht="18" customHeight="1" x14ac:dyDescent="0.4">
      <c r="B22" s="21"/>
      <c r="C22" s="103" t="str">
        <f>_xlfn.XLOOKUP(B22,'H 1 aanwijzingen'!$A$19:$A$97,'H 1 aanwijzingen'!$B$19:$B$97,"",1)</f>
        <v/>
      </c>
      <c r="D22" s="104"/>
      <c r="E22" s="105"/>
      <c r="F22" s="9"/>
      <c r="G22" s="144"/>
      <c r="H22" s="145"/>
      <c r="I22" s="146"/>
      <c r="J22" s="10"/>
      <c r="K22" s="11"/>
    </row>
    <row r="23" spans="1:11" ht="18" customHeight="1" x14ac:dyDescent="0.4">
      <c r="B23" s="21"/>
      <c r="C23" s="103" t="str">
        <f>_xlfn.XLOOKUP(B23,'H 1 aanwijzingen'!$A$19:$A$97,'H 1 aanwijzingen'!$B$19:$B$97,"",1)</f>
        <v/>
      </c>
      <c r="D23" s="104"/>
      <c r="E23" s="105"/>
      <c r="F23" s="9"/>
      <c r="G23" s="106"/>
      <c r="H23" s="106"/>
      <c r="I23" s="106"/>
      <c r="J23" s="10"/>
      <c r="K23" s="11"/>
    </row>
    <row r="26" spans="1:11" x14ac:dyDescent="0.4">
      <c r="B26" s="1" t="s">
        <v>157</v>
      </c>
    </row>
    <row r="27" spans="1:11" x14ac:dyDescent="0.4">
      <c r="A27" s="20" t="s">
        <v>17</v>
      </c>
      <c r="B27" s="2" t="s">
        <v>296</v>
      </c>
    </row>
    <row r="28" spans="1:11" ht="18" customHeight="1" x14ac:dyDescent="0.4">
      <c r="B28" s="127" t="s">
        <v>25</v>
      </c>
      <c r="C28" s="128"/>
      <c r="D28" s="128"/>
      <c r="E28" s="128"/>
      <c r="F28" s="128"/>
      <c r="G28" s="128"/>
      <c r="H28" s="128"/>
      <c r="I28" s="128"/>
      <c r="J28" s="128"/>
      <c r="K28" s="6" t="s">
        <v>26</v>
      </c>
    </row>
    <row r="29" spans="1:11" ht="18" customHeight="1" x14ac:dyDescent="0.4">
      <c r="B29" s="110" t="s">
        <v>27</v>
      </c>
      <c r="C29" s="111"/>
      <c r="D29" s="111"/>
      <c r="E29" s="112"/>
      <c r="F29" s="113" t="s">
        <v>23</v>
      </c>
      <c r="G29" s="115" t="s">
        <v>7</v>
      </c>
      <c r="H29" s="116"/>
      <c r="I29" s="117"/>
      <c r="J29" s="121" t="s">
        <v>15</v>
      </c>
      <c r="K29" s="108" t="s">
        <v>16</v>
      </c>
    </row>
    <row r="30" spans="1:11" ht="18" customHeight="1" x14ac:dyDescent="0.4">
      <c r="B30" s="27" t="s">
        <v>89</v>
      </c>
      <c r="C30" s="14" t="s">
        <v>90</v>
      </c>
      <c r="D30" s="14"/>
      <c r="E30" s="28"/>
      <c r="F30" s="114"/>
      <c r="G30" s="118"/>
      <c r="H30" s="119"/>
      <c r="I30" s="120"/>
      <c r="J30" s="122"/>
      <c r="K30" s="109"/>
    </row>
    <row r="31" spans="1:11" ht="18" customHeight="1" x14ac:dyDescent="0.4">
      <c r="B31" s="21">
        <v>3000</v>
      </c>
      <c r="C31" s="103" t="str">
        <f>_xlfn.XLOOKUP(B31,'H 1 aanwijzingen'!$A$19:$A$97,'H 1 aanwijzingen'!$B$19:$B$97,"",1)</f>
        <v>Voorraad goederen</v>
      </c>
      <c r="D31" s="104"/>
      <c r="E31" s="105"/>
      <c r="F31" s="78">
        <v>30011</v>
      </c>
      <c r="G31" s="107" t="s">
        <v>239</v>
      </c>
      <c r="H31" s="107"/>
      <c r="I31" s="107"/>
      <c r="J31" s="74">
        <v>1020</v>
      </c>
      <c r="K31" s="74"/>
    </row>
    <row r="32" spans="1:11" ht="18" customHeight="1" x14ac:dyDescent="0.4">
      <c r="B32" s="21">
        <v>3000</v>
      </c>
      <c r="C32" s="103" t="str">
        <f>_xlfn.XLOOKUP(B32,'H 1 aanwijzingen'!$A$19:$A$97,'H 1 aanwijzingen'!$B$19:$B$97,"",1)</f>
        <v>Voorraad goederen</v>
      </c>
      <c r="D32" s="104"/>
      <c r="E32" s="105"/>
      <c r="F32" s="78">
        <v>30033</v>
      </c>
      <c r="G32" s="129" t="s">
        <v>240</v>
      </c>
      <c r="H32" s="130"/>
      <c r="I32" s="131"/>
      <c r="J32" s="74">
        <v>825</v>
      </c>
      <c r="K32" s="74"/>
    </row>
    <row r="33" spans="1:11" ht="18" customHeight="1" x14ac:dyDescent="0.4">
      <c r="B33" s="21">
        <v>1300</v>
      </c>
      <c r="C33" s="103" t="str">
        <f>_xlfn.XLOOKUP(B33,'H 1 aanwijzingen'!$A$19:$A$97,'H 1 aanwijzingen'!$B$19:$B$97,"",1)</f>
        <v>Nog te ontvangen facturen</v>
      </c>
      <c r="D33" s="104"/>
      <c r="E33" s="105"/>
      <c r="F33" s="78"/>
      <c r="G33" s="129" t="s">
        <v>241</v>
      </c>
      <c r="H33" s="130"/>
      <c r="I33" s="131"/>
      <c r="J33" s="74"/>
      <c r="K33" s="74">
        <v>1020</v>
      </c>
    </row>
    <row r="34" spans="1:11" ht="18" customHeight="1" x14ac:dyDescent="0.4">
      <c r="B34" s="21">
        <v>1300</v>
      </c>
      <c r="C34" s="103" t="str">
        <f>_xlfn.XLOOKUP(B34,'H 1 aanwijzingen'!$A$19:$A$97,'H 1 aanwijzingen'!$B$19:$B$97,"",1)</f>
        <v>Nog te ontvangen facturen</v>
      </c>
      <c r="D34" s="104"/>
      <c r="E34" s="105"/>
      <c r="F34" s="78"/>
      <c r="G34" s="107" t="s">
        <v>242</v>
      </c>
      <c r="H34" s="107"/>
      <c r="I34" s="107"/>
      <c r="J34" s="74"/>
      <c r="K34" s="74">
        <v>825</v>
      </c>
    </row>
    <row r="35" spans="1:11" ht="18" customHeight="1" x14ac:dyDescent="0.4">
      <c r="B35" s="21"/>
      <c r="C35" s="103" t="str">
        <f>_xlfn.XLOOKUP(B35,'H 1 aanwijzingen'!$A$19:$A$97,'H 1 aanwijzingen'!$B$19:$B$97,"",1)</f>
        <v/>
      </c>
      <c r="D35" s="104"/>
      <c r="E35" s="105"/>
      <c r="F35" s="9"/>
      <c r="G35" s="144"/>
      <c r="H35" s="145"/>
      <c r="I35" s="146"/>
      <c r="J35" s="10"/>
      <c r="K35" s="11"/>
    </row>
    <row r="36" spans="1:11" x14ac:dyDescent="0.4">
      <c r="B36" s="48"/>
      <c r="C36" s="18"/>
      <c r="D36" s="18"/>
      <c r="E36" s="18"/>
      <c r="F36" s="15"/>
      <c r="G36" s="62"/>
      <c r="H36" s="62"/>
      <c r="I36" s="62"/>
      <c r="J36" s="16"/>
      <c r="K36" s="17"/>
    </row>
    <row r="37" spans="1:11" x14ac:dyDescent="0.4">
      <c r="A37" s="20" t="s">
        <v>21</v>
      </c>
      <c r="B37" s="2" t="s">
        <v>156</v>
      </c>
    </row>
    <row r="38" spans="1:11" ht="18" customHeight="1" x14ac:dyDescent="0.4">
      <c r="B38" s="127" t="s">
        <v>25</v>
      </c>
      <c r="C38" s="128"/>
      <c r="D38" s="128"/>
      <c r="E38" s="128"/>
      <c r="F38" s="128"/>
      <c r="G38" s="128"/>
      <c r="H38" s="128"/>
      <c r="I38" s="128"/>
      <c r="J38" s="128"/>
      <c r="K38" s="6" t="s">
        <v>26</v>
      </c>
    </row>
    <row r="39" spans="1:11" ht="18" customHeight="1" x14ac:dyDescent="0.4">
      <c r="B39" s="110" t="s">
        <v>27</v>
      </c>
      <c r="C39" s="111"/>
      <c r="D39" s="111"/>
      <c r="E39" s="112"/>
      <c r="F39" s="113" t="s">
        <v>23</v>
      </c>
      <c r="G39" s="115" t="s">
        <v>7</v>
      </c>
      <c r="H39" s="116"/>
      <c r="I39" s="117"/>
      <c r="J39" s="121" t="s">
        <v>15</v>
      </c>
      <c r="K39" s="108" t="s">
        <v>16</v>
      </c>
    </row>
    <row r="40" spans="1:11" ht="18" customHeight="1" x14ac:dyDescent="0.4">
      <c r="B40" s="27" t="s">
        <v>89</v>
      </c>
      <c r="C40" s="14" t="s">
        <v>90</v>
      </c>
      <c r="D40" s="14"/>
      <c r="E40" s="28"/>
      <c r="F40" s="114"/>
      <c r="G40" s="118"/>
      <c r="H40" s="119"/>
      <c r="I40" s="120"/>
      <c r="J40" s="122"/>
      <c r="K40" s="109"/>
    </row>
    <row r="41" spans="1:11" ht="18" customHeight="1" x14ac:dyDescent="0.4">
      <c r="B41" s="21">
        <v>1300</v>
      </c>
      <c r="C41" s="103" t="str">
        <f>_xlfn.XLOOKUP(B41,'H 1 aanwijzingen'!$A$19:$A$97,'H 1 aanwijzingen'!$B$19:$B$97,"",1)</f>
        <v>Nog te ontvangen facturen</v>
      </c>
      <c r="D41" s="104"/>
      <c r="E41" s="105"/>
      <c r="F41" s="78"/>
      <c r="G41" s="129" t="s">
        <v>241</v>
      </c>
      <c r="H41" s="130"/>
      <c r="I41" s="131"/>
      <c r="J41" s="74">
        <v>1020</v>
      </c>
      <c r="K41" s="74"/>
    </row>
    <row r="42" spans="1:11" ht="18" customHeight="1" x14ac:dyDescent="0.4">
      <c r="B42" s="21">
        <v>1300</v>
      </c>
      <c r="C42" s="103" t="str">
        <f>_xlfn.XLOOKUP(B42,'H 1 aanwijzingen'!$A$19:$A$97,'H 1 aanwijzingen'!$B$19:$B$97,"",1)</f>
        <v>Nog te ontvangen facturen</v>
      </c>
      <c r="D42" s="104"/>
      <c r="E42" s="105"/>
      <c r="F42" s="78"/>
      <c r="G42" s="107" t="s">
        <v>243</v>
      </c>
      <c r="H42" s="107"/>
      <c r="I42" s="107"/>
      <c r="J42" s="74">
        <v>900</v>
      </c>
      <c r="K42" s="74"/>
    </row>
    <row r="43" spans="1:11" ht="18" customHeight="1" x14ac:dyDescent="0.4">
      <c r="B43" s="21">
        <v>1600</v>
      </c>
      <c r="C43" s="103" t="str">
        <f>_xlfn.XLOOKUP(B43,'H 1 aanwijzingen'!$A$19:$A$97,'H 1 aanwijzingen'!$B$19:$B$97,"",1)</f>
        <v>Te verrekenen omzetbelasting</v>
      </c>
      <c r="D43" s="104"/>
      <c r="E43" s="105"/>
      <c r="F43" s="78"/>
      <c r="G43" s="129" t="s">
        <v>238</v>
      </c>
      <c r="H43" s="130"/>
      <c r="I43" s="131"/>
      <c r="J43" s="74">
        <v>403.2</v>
      </c>
      <c r="K43" s="74"/>
    </row>
    <row r="44" spans="1:11" ht="18" customHeight="1" x14ac:dyDescent="0.4">
      <c r="B44" s="21">
        <v>1400</v>
      </c>
      <c r="C44" s="103" t="str">
        <f>_xlfn.XLOOKUP(B44,'H 1 aanwijzingen'!$A$19:$A$97,'H 1 aanwijzingen'!$B$19:$B$97,"",1)</f>
        <v>Crediteuren</v>
      </c>
      <c r="D44" s="104"/>
      <c r="E44" s="105"/>
      <c r="F44" s="78">
        <v>14016</v>
      </c>
      <c r="G44" s="150">
        <v>36961</v>
      </c>
      <c r="H44" s="150"/>
      <c r="I44" s="150"/>
      <c r="J44" s="74"/>
      <c r="K44" s="74">
        <v>2323.1999999999998</v>
      </c>
    </row>
    <row r="45" spans="1:11" ht="18" customHeight="1" x14ac:dyDescent="0.4">
      <c r="B45" s="21"/>
      <c r="C45" s="103" t="str">
        <f>_xlfn.XLOOKUP(B45,'H 1 aanwijzingen'!$A$19:$A$97,'H 1 aanwijzingen'!$B$19:$B$97,"",1)</f>
        <v/>
      </c>
      <c r="D45" s="104"/>
      <c r="E45" s="105"/>
      <c r="F45" s="9"/>
      <c r="G45" s="144"/>
      <c r="H45" s="145"/>
      <c r="I45" s="146"/>
      <c r="J45" s="10"/>
      <c r="K45" s="11"/>
    </row>
    <row r="46" spans="1:11" x14ac:dyDescent="0.4">
      <c r="B46" s="48"/>
      <c r="C46" s="18"/>
      <c r="D46" s="18"/>
      <c r="E46" s="18"/>
      <c r="F46" s="15"/>
      <c r="G46" s="62"/>
      <c r="H46" s="62"/>
      <c r="I46" s="62"/>
      <c r="J46" s="16"/>
      <c r="K46" s="17"/>
    </row>
    <row r="47" spans="1:11" x14ac:dyDescent="0.4">
      <c r="A47" s="20" t="s">
        <v>18</v>
      </c>
      <c r="B47" s="2" t="s">
        <v>158</v>
      </c>
    </row>
    <row r="48" spans="1:11" ht="18" customHeight="1" x14ac:dyDescent="0.4">
      <c r="B48" s="139" t="s">
        <v>159</v>
      </c>
      <c r="C48" s="140"/>
      <c r="D48" s="140"/>
      <c r="E48" s="140"/>
      <c r="F48" s="140"/>
      <c r="G48" s="140"/>
      <c r="H48" s="140"/>
      <c r="I48" s="95" t="s">
        <v>144</v>
      </c>
    </row>
    <row r="49" spans="1:11" ht="30" x14ac:dyDescent="0.4">
      <c r="B49" s="55" t="s">
        <v>14</v>
      </c>
      <c r="C49" s="55" t="s">
        <v>0</v>
      </c>
      <c r="D49" s="100" t="s">
        <v>22</v>
      </c>
      <c r="E49" s="151" t="s">
        <v>7</v>
      </c>
      <c r="F49" s="152"/>
      <c r="G49" s="153"/>
      <c r="H49" s="55" t="s">
        <v>15</v>
      </c>
      <c r="I49" s="55" t="s">
        <v>16</v>
      </c>
    </row>
    <row r="50" spans="1:11" ht="18" customHeight="1" x14ac:dyDescent="0.4">
      <c r="B50" s="96">
        <v>45552</v>
      </c>
      <c r="C50" s="97">
        <v>90</v>
      </c>
      <c r="D50" s="98" t="s">
        <v>297</v>
      </c>
      <c r="E50" s="154" t="s">
        <v>241</v>
      </c>
      <c r="F50" s="155"/>
      <c r="G50" s="156"/>
      <c r="H50" s="99"/>
      <c r="I50" s="99">
        <v>1020</v>
      </c>
    </row>
    <row r="51" spans="1:11" ht="18" customHeight="1" x14ac:dyDescent="0.4">
      <c r="B51" s="76">
        <v>45552</v>
      </c>
      <c r="C51" s="77">
        <v>90</v>
      </c>
      <c r="D51" s="78" t="s">
        <v>297</v>
      </c>
      <c r="E51" s="107" t="s">
        <v>242</v>
      </c>
      <c r="F51" s="107"/>
      <c r="G51" s="107"/>
      <c r="H51" s="74"/>
      <c r="I51" s="74">
        <v>825</v>
      </c>
    </row>
    <row r="52" spans="1:11" ht="18" customHeight="1" x14ac:dyDescent="0.4">
      <c r="B52" s="76">
        <v>45555</v>
      </c>
      <c r="C52" s="77">
        <v>50</v>
      </c>
      <c r="D52" s="78" t="s">
        <v>298</v>
      </c>
      <c r="E52" s="129" t="s">
        <v>241</v>
      </c>
      <c r="F52" s="130"/>
      <c r="G52" s="131"/>
      <c r="H52" s="74">
        <v>1020</v>
      </c>
      <c r="I52" s="79"/>
    </row>
    <row r="53" spans="1:11" ht="18" customHeight="1" x14ac:dyDescent="0.4">
      <c r="B53" s="76">
        <v>45555</v>
      </c>
      <c r="C53" s="77">
        <v>50</v>
      </c>
      <c r="D53" s="78" t="s">
        <v>298</v>
      </c>
      <c r="E53" s="107" t="s">
        <v>243</v>
      </c>
      <c r="F53" s="107"/>
      <c r="G53" s="107"/>
      <c r="H53" s="74">
        <v>900</v>
      </c>
      <c r="I53" s="80"/>
    </row>
    <row r="54" spans="1:11" ht="18" customHeight="1" x14ac:dyDescent="0.4">
      <c r="B54" s="41"/>
      <c r="C54" s="42"/>
      <c r="D54" s="43"/>
      <c r="E54" s="158"/>
      <c r="F54" s="158"/>
      <c r="G54" s="158"/>
      <c r="H54" s="13"/>
      <c r="I54" s="7"/>
    </row>
    <row r="56" spans="1:11" x14ac:dyDescent="0.4">
      <c r="A56" s="20" t="s">
        <v>19</v>
      </c>
      <c r="B56" s="2" t="s">
        <v>145</v>
      </c>
    </row>
    <row r="57" spans="1:11" ht="18" customHeight="1" x14ac:dyDescent="0.4">
      <c r="B57" s="2" t="s">
        <v>244</v>
      </c>
      <c r="F57" s="2"/>
    </row>
    <row r="58" spans="1:11" ht="18" customHeight="1" x14ac:dyDescent="0.4">
      <c r="B58" s="2" t="s">
        <v>245</v>
      </c>
      <c r="F58" s="2"/>
    </row>
    <row r="60" spans="1:11" x14ac:dyDescent="0.4">
      <c r="A60" s="20" t="s">
        <v>135</v>
      </c>
      <c r="B60" s="2" t="s">
        <v>160</v>
      </c>
    </row>
    <row r="61" spans="1:11" x14ac:dyDescent="0.4">
      <c r="B61" s="127" t="s">
        <v>25</v>
      </c>
      <c r="C61" s="128"/>
      <c r="D61" s="128"/>
      <c r="E61" s="128"/>
      <c r="F61" s="128"/>
      <c r="G61" s="128"/>
      <c r="H61" s="128"/>
      <c r="I61" s="128"/>
      <c r="J61" s="128"/>
      <c r="K61" s="6" t="s">
        <v>26</v>
      </c>
    </row>
    <row r="62" spans="1:11" x14ac:dyDescent="0.4">
      <c r="B62" s="110" t="s">
        <v>27</v>
      </c>
      <c r="C62" s="111"/>
      <c r="D62" s="111"/>
      <c r="E62" s="112"/>
      <c r="F62" s="113" t="s">
        <v>23</v>
      </c>
      <c r="G62" s="115" t="s">
        <v>7</v>
      </c>
      <c r="H62" s="116"/>
      <c r="I62" s="117"/>
      <c r="J62" s="121" t="s">
        <v>15</v>
      </c>
      <c r="K62" s="108" t="s">
        <v>16</v>
      </c>
    </row>
    <row r="63" spans="1:11" ht="18" customHeight="1" x14ac:dyDescent="0.4">
      <c r="B63" s="27" t="s">
        <v>89</v>
      </c>
      <c r="C63" s="14" t="s">
        <v>90</v>
      </c>
      <c r="D63" s="14"/>
      <c r="E63" s="28"/>
      <c r="F63" s="114"/>
      <c r="G63" s="118"/>
      <c r="H63" s="119"/>
      <c r="I63" s="120"/>
      <c r="J63" s="122"/>
      <c r="K63" s="109"/>
    </row>
    <row r="64" spans="1:11" ht="18" customHeight="1" x14ac:dyDescent="0.4">
      <c r="B64" s="21">
        <v>1300</v>
      </c>
      <c r="C64" s="103" t="str">
        <f>_xlfn.XLOOKUP(B64,'H 1 aanwijzingen'!$A$19:$A$97,'H 1 aanwijzingen'!$B$19:$B$97,"",1)</f>
        <v>Nog te ontvangen facturen</v>
      </c>
      <c r="D64" s="104"/>
      <c r="E64" s="105"/>
      <c r="F64" s="78"/>
      <c r="G64" s="129" t="s">
        <v>246</v>
      </c>
      <c r="H64" s="130"/>
      <c r="I64" s="131"/>
      <c r="J64" s="74"/>
      <c r="K64" s="74">
        <v>75</v>
      </c>
    </row>
    <row r="65" spans="1:13" ht="18" customHeight="1" x14ac:dyDescent="0.4">
      <c r="B65" s="21">
        <v>1600</v>
      </c>
      <c r="C65" s="103" t="str">
        <f>_xlfn.XLOOKUP(B65,'H 1 aanwijzingen'!$A$19:$A$97,'H 1 aanwijzingen'!$B$19:$B$97,"",1)</f>
        <v>Te verrekenen omzetbelasting</v>
      </c>
      <c r="D65" s="104"/>
      <c r="E65" s="105"/>
      <c r="F65" s="78"/>
      <c r="G65" s="129" t="s">
        <v>238</v>
      </c>
      <c r="H65" s="130"/>
      <c r="I65" s="131"/>
      <c r="J65" s="74"/>
      <c r="K65" s="74">
        <v>15.75</v>
      </c>
    </row>
    <row r="66" spans="1:13" ht="18" customHeight="1" x14ac:dyDescent="0.4">
      <c r="B66" s="21">
        <v>1400</v>
      </c>
      <c r="C66" s="103" t="str">
        <f>_xlfn.XLOOKUP(B66,'H 1 aanwijzingen'!$A$19:$A$97,'H 1 aanwijzingen'!$B$19:$B$97,"",1)</f>
        <v>Crediteuren</v>
      </c>
      <c r="D66" s="104"/>
      <c r="E66" s="105"/>
      <c r="F66" s="78">
        <v>14016</v>
      </c>
      <c r="G66" s="150">
        <v>36965</v>
      </c>
      <c r="H66" s="150"/>
      <c r="I66" s="150"/>
      <c r="J66" s="74">
        <v>90.75</v>
      </c>
      <c r="K66" s="74"/>
    </row>
    <row r="67" spans="1:13" ht="18" customHeight="1" x14ac:dyDescent="0.4">
      <c r="B67" s="21"/>
      <c r="C67" s="103" t="str">
        <f>_xlfn.XLOOKUP(B67,'H 1 aanwijzingen'!$A$19:$A$97,'H 1 aanwijzingen'!$B$19:$B$97,"",1)</f>
        <v/>
      </c>
      <c r="D67" s="104"/>
      <c r="E67" s="105"/>
      <c r="F67" s="9"/>
      <c r="G67" s="144"/>
      <c r="H67" s="145"/>
      <c r="I67" s="146"/>
      <c r="J67" s="10"/>
      <c r="K67" s="11"/>
    </row>
    <row r="68" spans="1:13" x14ac:dyDescent="0.4">
      <c r="B68" s="48"/>
      <c r="C68" s="18"/>
      <c r="D68" s="18"/>
      <c r="E68" s="18"/>
      <c r="F68" s="15"/>
      <c r="G68" s="62"/>
      <c r="H68" s="62"/>
      <c r="I68" s="62"/>
      <c r="J68" s="16"/>
      <c r="K68" s="17"/>
    </row>
    <row r="69" spans="1:13" x14ac:dyDescent="0.4">
      <c r="A69" s="20" t="s">
        <v>146</v>
      </c>
      <c r="B69" s="2" t="s">
        <v>158</v>
      </c>
    </row>
    <row r="70" spans="1:13" ht="17.25" customHeight="1" x14ac:dyDescent="0.4">
      <c r="B70" s="139" t="s">
        <v>159</v>
      </c>
      <c r="C70" s="140"/>
      <c r="D70" s="140"/>
      <c r="E70" s="140"/>
      <c r="F70" s="140"/>
      <c r="G70" s="140"/>
      <c r="H70" s="140"/>
      <c r="I70" s="95" t="s">
        <v>144</v>
      </c>
    </row>
    <row r="71" spans="1:13" ht="30" x14ac:dyDescent="0.4">
      <c r="B71" s="55" t="s">
        <v>14</v>
      </c>
      <c r="C71" s="55" t="s">
        <v>0</v>
      </c>
      <c r="D71" s="100" t="s">
        <v>22</v>
      </c>
      <c r="E71" s="151" t="s">
        <v>7</v>
      </c>
      <c r="F71" s="152"/>
      <c r="G71" s="153"/>
      <c r="H71" s="55" t="s">
        <v>15</v>
      </c>
      <c r="I71" s="55" t="s">
        <v>16</v>
      </c>
    </row>
    <row r="72" spans="1:13" ht="18" customHeight="1" x14ac:dyDescent="0.4">
      <c r="B72" s="96">
        <v>45552</v>
      </c>
      <c r="C72" s="97">
        <v>90</v>
      </c>
      <c r="D72" s="98" t="s">
        <v>297</v>
      </c>
      <c r="E72" s="154" t="s">
        <v>241</v>
      </c>
      <c r="F72" s="155"/>
      <c r="G72" s="156"/>
      <c r="H72" s="99"/>
      <c r="I72" s="99">
        <v>1020</v>
      </c>
    </row>
    <row r="73" spans="1:13" ht="18" customHeight="1" x14ac:dyDescent="0.4">
      <c r="B73" s="76">
        <v>45552</v>
      </c>
      <c r="C73" s="77">
        <v>90</v>
      </c>
      <c r="D73" s="78" t="s">
        <v>297</v>
      </c>
      <c r="E73" s="107" t="s">
        <v>242</v>
      </c>
      <c r="F73" s="107"/>
      <c r="G73" s="107"/>
      <c r="H73" s="74"/>
      <c r="I73" s="74">
        <v>825</v>
      </c>
    </row>
    <row r="74" spans="1:13" ht="18" customHeight="1" x14ac:dyDescent="0.4">
      <c r="B74" s="76">
        <v>45555</v>
      </c>
      <c r="C74" s="77">
        <v>50</v>
      </c>
      <c r="D74" s="78" t="s">
        <v>298</v>
      </c>
      <c r="E74" s="129" t="s">
        <v>241</v>
      </c>
      <c r="F74" s="130"/>
      <c r="G74" s="131"/>
      <c r="H74" s="74">
        <v>1020</v>
      </c>
      <c r="I74" s="79"/>
    </row>
    <row r="75" spans="1:13" ht="18" customHeight="1" x14ac:dyDescent="0.4">
      <c r="B75" s="82">
        <v>45555</v>
      </c>
      <c r="C75" s="83">
        <v>50</v>
      </c>
      <c r="D75" s="78" t="s">
        <v>298</v>
      </c>
      <c r="E75" s="157" t="s">
        <v>243</v>
      </c>
      <c r="F75" s="157"/>
      <c r="G75" s="157"/>
      <c r="H75" s="89">
        <v>900</v>
      </c>
      <c r="I75" s="86"/>
    </row>
    <row r="76" spans="1:13" ht="18" customHeight="1" x14ac:dyDescent="0.4">
      <c r="B76" s="76">
        <v>45557</v>
      </c>
      <c r="C76" s="77">
        <v>50</v>
      </c>
      <c r="D76" s="78" t="s">
        <v>299</v>
      </c>
      <c r="E76" s="129" t="s">
        <v>246</v>
      </c>
      <c r="F76" s="130"/>
      <c r="G76" s="131"/>
      <c r="H76" s="87"/>
      <c r="I76" s="88">
        <v>75</v>
      </c>
    </row>
    <row r="77" spans="1:13" ht="18" customHeight="1" x14ac:dyDescent="0.4">
      <c r="B77" s="41"/>
      <c r="C77" s="42"/>
      <c r="D77" s="43"/>
      <c r="E77" s="136"/>
      <c r="F77" s="137"/>
      <c r="G77" s="138"/>
      <c r="H77" s="51"/>
      <c r="I77" s="52"/>
    </row>
    <row r="79" spans="1:13" x14ac:dyDescent="0.4">
      <c r="A79" s="20" t="s">
        <v>147</v>
      </c>
      <c r="B79" s="2" t="s">
        <v>162</v>
      </c>
    </row>
    <row r="80" spans="1:13" ht="10.9" customHeight="1" x14ac:dyDescent="0.4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x14ac:dyDescent="0.4">
      <c r="A81" s="3"/>
      <c r="B81" s="5" t="s">
        <v>163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0.9" customHeight="1" x14ac:dyDescent="0.4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ht="18" customHeight="1" x14ac:dyDescent="0.4">
      <c r="A83" s="3"/>
      <c r="B83" s="56" t="s">
        <v>0</v>
      </c>
      <c r="C83" s="57">
        <v>20</v>
      </c>
      <c r="D83" s="3"/>
      <c r="E83" s="56" t="s">
        <v>9</v>
      </c>
      <c r="F83" s="58" t="s">
        <v>300</v>
      </c>
      <c r="G83" s="3"/>
      <c r="H83" s="160" t="s">
        <v>10</v>
      </c>
      <c r="I83" s="160"/>
      <c r="J83" s="59" t="s">
        <v>301</v>
      </c>
      <c r="K83" s="3"/>
      <c r="L83" s="3"/>
      <c r="M83" s="3"/>
    </row>
    <row r="84" spans="1:13" ht="18" customHeight="1" x14ac:dyDescent="0.4">
      <c r="A84" s="3"/>
      <c r="B84" s="56" t="s">
        <v>164</v>
      </c>
      <c r="C84" s="60">
        <v>5986.24</v>
      </c>
      <c r="D84" s="3"/>
      <c r="E84" s="56" t="s">
        <v>165</v>
      </c>
      <c r="F84" s="70">
        <f>C84+J89+J90</f>
        <v>3753.79</v>
      </c>
      <c r="G84" s="3"/>
      <c r="H84" s="3"/>
      <c r="I84" s="3"/>
      <c r="J84" s="3"/>
      <c r="K84" s="3"/>
      <c r="L84" s="3"/>
      <c r="M84" s="3"/>
    </row>
    <row r="85" spans="1:13" ht="10.9" customHeight="1" x14ac:dyDescent="0.4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x14ac:dyDescent="0.4">
      <c r="A86" s="32"/>
      <c r="B86" s="61" t="s">
        <v>13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 ht="10.9" customHeight="1" x14ac:dyDescent="0.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 ht="30" x14ac:dyDescent="0.4">
      <c r="A88" s="32"/>
      <c r="B88" s="26" t="s">
        <v>14</v>
      </c>
      <c r="C88" s="26" t="s">
        <v>2</v>
      </c>
      <c r="D88" s="26" t="s">
        <v>166</v>
      </c>
      <c r="E88" s="161" t="s">
        <v>7</v>
      </c>
      <c r="F88" s="161"/>
      <c r="G88" s="26" t="s">
        <v>3</v>
      </c>
      <c r="H88" s="26" t="s">
        <v>20</v>
      </c>
      <c r="I88" s="26" t="s">
        <v>91</v>
      </c>
      <c r="J88" s="26" t="s">
        <v>11</v>
      </c>
      <c r="K88" s="26" t="s">
        <v>4</v>
      </c>
      <c r="L88" s="26" t="s">
        <v>167</v>
      </c>
      <c r="M88" s="32"/>
    </row>
    <row r="89" spans="1:13" ht="18" customHeight="1" x14ac:dyDescent="0.4">
      <c r="A89" s="4"/>
      <c r="B89" s="67">
        <v>45582</v>
      </c>
      <c r="C89" s="71">
        <v>1400</v>
      </c>
      <c r="D89" s="71">
        <v>14016</v>
      </c>
      <c r="E89" s="162">
        <v>36961</v>
      </c>
      <c r="F89" s="162"/>
      <c r="G89" s="71"/>
      <c r="H89" s="73"/>
      <c r="I89" s="73"/>
      <c r="J89" s="70">
        <v>-2323.1999999999998</v>
      </c>
      <c r="K89" s="90"/>
      <c r="L89" s="69" t="s">
        <v>298</v>
      </c>
      <c r="M89" s="4"/>
    </row>
    <row r="90" spans="1:13" ht="18" customHeight="1" x14ac:dyDescent="0.4">
      <c r="A90" s="4"/>
      <c r="B90" s="67">
        <v>45582</v>
      </c>
      <c r="C90" s="71">
        <v>1400</v>
      </c>
      <c r="D90" s="71">
        <v>14016</v>
      </c>
      <c r="E90" s="163">
        <v>36965</v>
      </c>
      <c r="F90" s="163"/>
      <c r="G90" s="79"/>
      <c r="H90" s="79"/>
      <c r="I90" s="79"/>
      <c r="J90" s="72">
        <v>90.75</v>
      </c>
      <c r="K90" s="79"/>
      <c r="L90" s="71" t="s">
        <v>299</v>
      </c>
      <c r="M90" s="4"/>
    </row>
    <row r="91" spans="1:13" ht="18" customHeight="1" x14ac:dyDescent="0.4">
      <c r="A91" s="3"/>
      <c r="B91" s="19"/>
      <c r="C91" s="12"/>
      <c r="D91" s="12"/>
      <c r="E91" s="159"/>
      <c r="F91" s="159"/>
      <c r="G91" s="8"/>
      <c r="H91" s="8"/>
      <c r="I91" s="8"/>
      <c r="J91" s="39"/>
      <c r="K91" s="8"/>
      <c r="L91" s="12"/>
      <c r="M91" s="3"/>
    </row>
    <row r="92" spans="1:13" ht="10.9" customHeight="1" x14ac:dyDescent="0.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4" spans="1:13" x14ac:dyDescent="0.4">
      <c r="A94" s="20" t="s">
        <v>161</v>
      </c>
      <c r="B94" s="2" t="s">
        <v>168</v>
      </c>
    </row>
    <row r="95" spans="1:13" ht="18" customHeight="1" x14ac:dyDescent="0.4">
      <c r="B95" s="127" t="s">
        <v>25</v>
      </c>
      <c r="C95" s="128"/>
      <c r="D95" s="128"/>
      <c r="E95" s="128"/>
      <c r="F95" s="128"/>
      <c r="G95" s="128"/>
      <c r="H95" s="128"/>
      <c r="I95" s="128"/>
      <c r="J95" s="128"/>
      <c r="K95" s="6" t="s">
        <v>26</v>
      </c>
    </row>
    <row r="96" spans="1:13" ht="18" customHeight="1" x14ac:dyDescent="0.4">
      <c r="B96" s="110" t="s">
        <v>27</v>
      </c>
      <c r="C96" s="111"/>
      <c r="D96" s="111"/>
      <c r="E96" s="112"/>
      <c r="F96" s="113" t="s">
        <v>23</v>
      </c>
      <c r="G96" s="115" t="s">
        <v>7</v>
      </c>
      <c r="H96" s="116"/>
      <c r="I96" s="117"/>
      <c r="J96" s="121" t="s">
        <v>15</v>
      </c>
      <c r="K96" s="108" t="s">
        <v>16</v>
      </c>
    </row>
    <row r="97" spans="1:11" ht="18" customHeight="1" x14ac:dyDescent="0.4">
      <c r="B97" s="27" t="s">
        <v>89</v>
      </c>
      <c r="C97" s="14" t="s">
        <v>90</v>
      </c>
      <c r="D97" s="14"/>
      <c r="E97" s="28"/>
      <c r="F97" s="114"/>
      <c r="G97" s="118"/>
      <c r="H97" s="119"/>
      <c r="I97" s="120"/>
      <c r="J97" s="122"/>
      <c r="K97" s="109"/>
    </row>
    <row r="98" spans="1:11" ht="18" customHeight="1" x14ac:dyDescent="0.4">
      <c r="B98" s="21">
        <v>1400</v>
      </c>
      <c r="C98" s="103" t="str">
        <f>_xlfn.XLOOKUP(B98,'H 1 aanwijzingen'!$A$19:$A$97,'H 1 aanwijzingen'!$B$19:$B$97,"",1)</f>
        <v>Crediteuren</v>
      </c>
      <c r="D98" s="104"/>
      <c r="E98" s="105"/>
      <c r="F98" s="78">
        <v>14016</v>
      </c>
      <c r="G98" s="129" t="s">
        <v>302</v>
      </c>
      <c r="H98" s="130"/>
      <c r="I98" s="131"/>
      <c r="J98" s="74">
        <v>2323.1999999999998</v>
      </c>
      <c r="K98" s="74"/>
    </row>
    <row r="99" spans="1:11" ht="18" customHeight="1" x14ac:dyDescent="0.4">
      <c r="B99" s="21">
        <v>1050</v>
      </c>
      <c r="C99" s="103" t="str">
        <f>_xlfn.XLOOKUP(B99,'H 1 aanwijzingen'!$A$19:$A$97,'H 1 aanwijzingen'!$B$19:$B$97,"",1)</f>
        <v>Rabobank</v>
      </c>
      <c r="D99" s="104"/>
      <c r="E99" s="105"/>
      <c r="F99" s="78"/>
      <c r="G99" s="129" t="s">
        <v>247</v>
      </c>
      <c r="H99" s="130"/>
      <c r="I99" s="131"/>
      <c r="J99" s="74"/>
      <c r="K99" s="74">
        <v>2323.1999999999998</v>
      </c>
    </row>
    <row r="100" spans="1:11" ht="18" customHeight="1" x14ac:dyDescent="0.4">
      <c r="B100" s="21">
        <v>1400</v>
      </c>
      <c r="C100" s="103" t="str">
        <f>_xlfn.XLOOKUP(B100,'H 1 aanwijzingen'!$A$19:$A$97,'H 1 aanwijzingen'!$B$19:$B$97,"",1)</f>
        <v>Crediteuren</v>
      </c>
      <c r="D100" s="104"/>
      <c r="E100" s="105"/>
      <c r="F100" s="78">
        <v>14016</v>
      </c>
      <c r="G100" s="129" t="s">
        <v>303</v>
      </c>
      <c r="H100" s="130"/>
      <c r="I100" s="131"/>
      <c r="J100" s="74"/>
      <c r="K100" s="74">
        <v>90.75</v>
      </c>
    </row>
    <row r="101" spans="1:11" ht="18" customHeight="1" x14ac:dyDescent="0.4">
      <c r="B101" s="21">
        <v>1050</v>
      </c>
      <c r="C101" s="103" t="str">
        <f>_xlfn.XLOOKUP(B101,'H 1 aanwijzingen'!$A$19:$A$97,'H 1 aanwijzingen'!$B$19:$B$97,"",1)</f>
        <v>Rabobank</v>
      </c>
      <c r="D101" s="104"/>
      <c r="E101" s="105"/>
      <c r="F101" s="78"/>
      <c r="G101" s="150" t="s">
        <v>248</v>
      </c>
      <c r="H101" s="150"/>
      <c r="I101" s="150"/>
      <c r="J101" s="74">
        <v>90.75</v>
      </c>
      <c r="K101" s="74"/>
    </row>
    <row r="102" spans="1:11" ht="18" customHeight="1" x14ac:dyDescent="0.4">
      <c r="B102" s="21"/>
      <c r="C102" s="103" t="str">
        <f>_xlfn.XLOOKUP(B102,'H 1 aanwijzingen'!$A$19:$A$97,'H 1 aanwijzingen'!$B$19:$B$97,"",1)</f>
        <v/>
      </c>
      <c r="D102" s="104"/>
      <c r="E102" s="105"/>
      <c r="F102" s="9"/>
      <c r="G102" s="144"/>
      <c r="H102" s="145"/>
      <c r="I102" s="146"/>
      <c r="J102" s="10"/>
      <c r="K102" s="11"/>
    </row>
    <row r="103" spans="1:11" ht="18" customHeight="1" x14ac:dyDescent="0.4">
      <c r="B103" s="48"/>
      <c r="C103" s="18"/>
      <c r="D103" s="18"/>
      <c r="E103" s="18"/>
      <c r="F103" s="15"/>
      <c r="G103" s="62"/>
      <c r="H103" s="62"/>
      <c r="I103" s="62"/>
      <c r="J103" s="16"/>
      <c r="K103" s="17"/>
    </row>
    <row r="105" spans="1:11" x14ac:dyDescent="0.4">
      <c r="B105" s="1" t="s">
        <v>169</v>
      </c>
    </row>
    <row r="106" spans="1:11" x14ac:dyDescent="0.4">
      <c r="A106" s="20" t="s">
        <v>17</v>
      </c>
      <c r="B106" s="2" t="s">
        <v>304</v>
      </c>
    </row>
    <row r="107" spans="1:11" ht="18" customHeight="1" x14ac:dyDescent="0.4">
      <c r="B107" s="127" t="s">
        <v>25</v>
      </c>
      <c r="C107" s="128"/>
      <c r="D107" s="128"/>
      <c r="E107" s="128"/>
      <c r="F107" s="128"/>
      <c r="G107" s="128"/>
      <c r="H107" s="128"/>
      <c r="I107" s="128"/>
      <c r="J107" s="128"/>
      <c r="K107" s="6" t="s">
        <v>26</v>
      </c>
    </row>
    <row r="108" spans="1:11" ht="18" customHeight="1" x14ac:dyDescent="0.4">
      <c r="B108" s="110" t="s">
        <v>27</v>
      </c>
      <c r="C108" s="111"/>
      <c r="D108" s="111"/>
      <c r="E108" s="112"/>
      <c r="F108" s="113" t="s">
        <v>23</v>
      </c>
      <c r="G108" s="115" t="s">
        <v>7</v>
      </c>
      <c r="H108" s="116"/>
      <c r="I108" s="117"/>
      <c r="J108" s="121" t="s">
        <v>15</v>
      </c>
      <c r="K108" s="108" t="s">
        <v>16</v>
      </c>
    </row>
    <row r="109" spans="1:11" ht="18" customHeight="1" x14ac:dyDescent="0.4">
      <c r="B109" s="27" t="s">
        <v>89</v>
      </c>
      <c r="C109" s="14" t="s">
        <v>90</v>
      </c>
      <c r="D109" s="14"/>
      <c r="E109" s="28"/>
      <c r="F109" s="114"/>
      <c r="G109" s="118"/>
      <c r="H109" s="119"/>
      <c r="I109" s="120"/>
      <c r="J109" s="122"/>
      <c r="K109" s="109"/>
    </row>
    <row r="110" spans="1:11" ht="18" customHeight="1" x14ac:dyDescent="0.4">
      <c r="B110" s="21">
        <v>3000</v>
      </c>
      <c r="C110" s="103" t="str">
        <f>_xlfn.XLOOKUP(B110,'H 1 aanwijzingen'!$A$19:$A$97,'H 1 aanwijzingen'!$B$19:$B$97,"",1)</f>
        <v>Voorraad goederen</v>
      </c>
      <c r="D110" s="104"/>
      <c r="E110" s="105"/>
      <c r="F110" s="78">
        <v>30011</v>
      </c>
      <c r="G110" s="107" t="s">
        <v>249</v>
      </c>
      <c r="H110" s="107"/>
      <c r="I110" s="107"/>
      <c r="J110" s="74">
        <v>1700</v>
      </c>
      <c r="K110" s="74"/>
    </row>
    <row r="111" spans="1:11" ht="18" customHeight="1" x14ac:dyDescent="0.4">
      <c r="B111" s="21">
        <v>3000</v>
      </c>
      <c r="C111" s="103" t="str">
        <f>_xlfn.XLOOKUP(B111,'H 1 aanwijzingen'!$A$19:$A$97,'H 1 aanwijzingen'!$B$19:$B$97,"",1)</f>
        <v>Voorraad goederen</v>
      </c>
      <c r="D111" s="104"/>
      <c r="E111" s="105"/>
      <c r="F111" s="78">
        <v>30033</v>
      </c>
      <c r="G111" s="129" t="s">
        <v>249</v>
      </c>
      <c r="H111" s="130"/>
      <c r="I111" s="131"/>
      <c r="J111" s="74">
        <v>1500</v>
      </c>
      <c r="K111" s="74"/>
    </row>
    <row r="112" spans="1:11" ht="18" customHeight="1" x14ac:dyDescent="0.4">
      <c r="B112" s="21">
        <v>1300</v>
      </c>
      <c r="C112" s="103" t="str">
        <f>_xlfn.XLOOKUP(B112,'H 1 aanwijzingen'!$A$19:$A$97,'H 1 aanwijzingen'!$B$19:$B$97,"",1)</f>
        <v>Nog te ontvangen facturen</v>
      </c>
      <c r="D112" s="104"/>
      <c r="E112" s="105"/>
      <c r="F112" s="78"/>
      <c r="G112" s="129" t="s">
        <v>250</v>
      </c>
      <c r="H112" s="130"/>
      <c r="I112" s="131"/>
      <c r="J112" s="74"/>
      <c r="K112" s="74">
        <v>1700</v>
      </c>
    </row>
    <row r="113" spans="1:11" ht="18" customHeight="1" x14ac:dyDescent="0.4">
      <c r="B113" s="21">
        <v>1300</v>
      </c>
      <c r="C113" s="103" t="str">
        <f>_xlfn.XLOOKUP(B113,'H 1 aanwijzingen'!$A$19:$A$97,'H 1 aanwijzingen'!$B$19:$B$97,"",1)</f>
        <v>Nog te ontvangen facturen</v>
      </c>
      <c r="D113" s="104"/>
      <c r="E113" s="105"/>
      <c r="F113" s="78"/>
      <c r="G113" s="107" t="s">
        <v>251</v>
      </c>
      <c r="H113" s="107"/>
      <c r="I113" s="107"/>
      <c r="J113" s="74"/>
      <c r="K113" s="74">
        <v>1500</v>
      </c>
    </row>
    <row r="114" spans="1:11" ht="18" customHeight="1" x14ac:dyDescent="0.4">
      <c r="B114" s="21"/>
      <c r="C114" s="103" t="str">
        <f>_xlfn.XLOOKUP(B114,'H 1 aanwijzingen'!$A$19:$A$97,'H 1 aanwijzingen'!$B$19:$B$97,"",1)</f>
        <v/>
      </c>
      <c r="D114" s="104"/>
      <c r="E114" s="105"/>
      <c r="F114" s="9"/>
      <c r="G114" s="144"/>
      <c r="H114" s="145"/>
      <c r="I114" s="146"/>
      <c r="J114" s="10"/>
      <c r="K114" s="11"/>
    </row>
    <row r="115" spans="1:11" x14ac:dyDescent="0.4">
      <c r="B115" s="48"/>
      <c r="C115" s="18"/>
      <c r="D115" s="18"/>
      <c r="E115" s="18"/>
      <c r="F115" s="15"/>
      <c r="G115" s="62"/>
      <c r="H115" s="62"/>
      <c r="I115" s="62"/>
      <c r="J115" s="16"/>
      <c r="K115" s="17"/>
    </row>
    <row r="116" spans="1:11" x14ac:dyDescent="0.4">
      <c r="A116" s="20" t="s">
        <v>21</v>
      </c>
      <c r="B116" s="2" t="s">
        <v>156</v>
      </c>
    </row>
    <row r="117" spans="1:11" ht="18" customHeight="1" x14ac:dyDescent="0.4">
      <c r="B117" s="127" t="s">
        <v>25</v>
      </c>
      <c r="C117" s="128"/>
      <c r="D117" s="128"/>
      <c r="E117" s="128"/>
      <c r="F117" s="128"/>
      <c r="G117" s="128"/>
      <c r="H117" s="128"/>
      <c r="I117" s="128"/>
      <c r="J117" s="128"/>
      <c r="K117" s="6" t="s">
        <v>26</v>
      </c>
    </row>
    <row r="118" spans="1:11" ht="18" customHeight="1" x14ac:dyDescent="0.4">
      <c r="B118" s="110" t="s">
        <v>27</v>
      </c>
      <c r="C118" s="111"/>
      <c r="D118" s="111"/>
      <c r="E118" s="112"/>
      <c r="F118" s="113" t="s">
        <v>23</v>
      </c>
      <c r="G118" s="115" t="s">
        <v>7</v>
      </c>
      <c r="H118" s="116"/>
      <c r="I118" s="117"/>
      <c r="J118" s="121" t="s">
        <v>15</v>
      </c>
      <c r="K118" s="108" t="s">
        <v>16</v>
      </c>
    </row>
    <row r="119" spans="1:11" ht="18" customHeight="1" x14ac:dyDescent="0.4">
      <c r="B119" s="27" t="s">
        <v>89</v>
      </c>
      <c r="C119" s="14" t="s">
        <v>90</v>
      </c>
      <c r="D119" s="14"/>
      <c r="E119" s="28"/>
      <c r="F119" s="114"/>
      <c r="G119" s="118"/>
      <c r="H119" s="119"/>
      <c r="I119" s="120"/>
      <c r="J119" s="122"/>
      <c r="K119" s="109"/>
    </row>
    <row r="120" spans="1:11" ht="18" customHeight="1" x14ac:dyDescent="0.4">
      <c r="B120" s="21">
        <v>1300</v>
      </c>
      <c r="C120" s="103" t="str">
        <f>_xlfn.XLOOKUP(B120,'H 1 aanwijzingen'!$A$19:$A$97,'H 1 aanwijzingen'!$B$19:$B$97,"",1)</f>
        <v>Nog te ontvangen facturen</v>
      </c>
      <c r="D120" s="104"/>
      <c r="E120" s="105"/>
      <c r="F120" s="78"/>
      <c r="G120" s="129" t="s">
        <v>252</v>
      </c>
      <c r="H120" s="130"/>
      <c r="I120" s="131"/>
      <c r="J120" s="74">
        <v>1870</v>
      </c>
      <c r="K120" s="74"/>
    </row>
    <row r="121" spans="1:11" ht="18" customHeight="1" x14ac:dyDescent="0.4">
      <c r="B121" s="21">
        <v>1300</v>
      </c>
      <c r="C121" s="103" t="str">
        <f>_xlfn.XLOOKUP(B121,'H 1 aanwijzingen'!$A$19:$A$97,'H 1 aanwijzingen'!$B$19:$B$97,"",1)</f>
        <v>Nog te ontvangen facturen</v>
      </c>
      <c r="D121" s="104"/>
      <c r="E121" s="105"/>
      <c r="F121" s="78"/>
      <c r="G121" s="107" t="s">
        <v>251</v>
      </c>
      <c r="H121" s="107"/>
      <c r="I121" s="107"/>
      <c r="J121" s="74">
        <v>1500</v>
      </c>
      <c r="K121" s="74"/>
    </row>
    <row r="122" spans="1:11" ht="18" customHeight="1" x14ac:dyDescent="0.4">
      <c r="B122" s="21">
        <v>1600</v>
      </c>
      <c r="C122" s="103" t="str">
        <f>_xlfn.XLOOKUP(B122,'H 1 aanwijzingen'!$A$19:$A$97,'H 1 aanwijzingen'!$B$19:$B$97,"",1)</f>
        <v>Te verrekenen omzetbelasting</v>
      </c>
      <c r="D122" s="104"/>
      <c r="E122" s="105"/>
      <c r="F122" s="78"/>
      <c r="G122" s="129" t="s">
        <v>238</v>
      </c>
      <c r="H122" s="130"/>
      <c r="I122" s="131"/>
      <c r="J122" s="74">
        <v>707.7</v>
      </c>
      <c r="K122" s="74"/>
    </row>
    <row r="123" spans="1:11" ht="18" customHeight="1" x14ac:dyDescent="0.4">
      <c r="B123" s="21">
        <v>1400</v>
      </c>
      <c r="C123" s="103" t="str">
        <f>_xlfn.XLOOKUP(B123,'H 1 aanwijzingen'!$A$19:$A$97,'H 1 aanwijzingen'!$B$19:$B$97,"",1)</f>
        <v>Crediteuren</v>
      </c>
      <c r="D123" s="104"/>
      <c r="E123" s="105"/>
      <c r="F123" s="78">
        <v>14016</v>
      </c>
      <c r="G123" s="150">
        <v>36961</v>
      </c>
      <c r="H123" s="150"/>
      <c r="I123" s="150"/>
      <c r="J123" s="74"/>
      <c r="K123" s="74">
        <v>4077.7</v>
      </c>
    </row>
    <row r="124" spans="1:11" ht="18" customHeight="1" x14ac:dyDescent="0.4">
      <c r="B124" s="21"/>
      <c r="C124" s="103" t="str">
        <f>_xlfn.XLOOKUP(B124,'H 1 aanwijzingen'!$A$19:$A$97,'H 1 aanwijzingen'!$B$19:$B$97,"",1)</f>
        <v/>
      </c>
      <c r="D124" s="104"/>
      <c r="E124" s="105"/>
      <c r="F124" s="9"/>
      <c r="G124" s="144"/>
      <c r="H124" s="145"/>
      <c r="I124" s="146"/>
      <c r="J124" s="10"/>
      <c r="K124" s="11"/>
    </row>
    <row r="125" spans="1:11" x14ac:dyDescent="0.4">
      <c r="B125" s="48"/>
      <c r="C125" s="18"/>
      <c r="D125" s="18"/>
      <c r="E125" s="18"/>
      <c r="F125" s="15"/>
      <c r="G125" s="62"/>
      <c r="H125" s="62"/>
      <c r="I125" s="62"/>
      <c r="J125" s="16"/>
      <c r="K125" s="17"/>
    </row>
    <row r="126" spans="1:11" x14ac:dyDescent="0.4">
      <c r="A126" s="20" t="s">
        <v>18</v>
      </c>
      <c r="B126" s="2" t="s">
        <v>158</v>
      </c>
    </row>
    <row r="127" spans="1:11" ht="17.25" customHeight="1" x14ac:dyDescent="0.4">
      <c r="B127" s="139" t="s">
        <v>159</v>
      </c>
      <c r="C127" s="140"/>
      <c r="D127" s="140"/>
      <c r="E127" s="140"/>
      <c r="F127" s="140"/>
      <c r="G127" s="140"/>
      <c r="H127" s="140"/>
      <c r="I127" s="95" t="s">
        <v>144</v>
      </c>
    </row>
    <row r="128" spans="1:11" ht="30" x14ac:dyDescent="0.4">
      <c r="B128" s="55" t="s">
        <v>14</v>
      </c>
      <c r="C128" s="55" t="s">
        <v>0</v>
      </c>
      <c r="D128" s="100" t="s">
        <v>22</v>
      </c>
      <c r="E128" s="151" t="s">
        <v>7</v>
      </c>
      <c r="F128" s="152"/>
      <c r="G128" s="153"/>
      <c r="H128" s="55" t="s">
        <v>15</v>
      </c>
      <c r="I128" s="55" t="s">
        <v>16</v>
      </c>
    </row>
    <row r="129" spans="1:11" ht="18" customHeight="1" x14ac:dyDescent="0.4">
      <c r="B129" s="96">
        <v>45562</v>
      </c>
      <c r="C129" s="97">
        <v>90</v>
      </c>
      <c r="D129" s="98" t="s">
        <v>305</v>
      </c>
      <c r="E129" s="154" t="s">
        <v>250</v>
      </c>
      <c r="F129" s="155"/>
      <c r="G129" s="156"/>
      <c r="H129" s="99"/>
      <c r="I129" s="99">
        <v>1700</v>
      </c>
    </row>
    <row r="130" spans="1:11" ht="18" customHeight="1" x14ac:dyDescent="0.4">
      <c r="B130" s="76">
        <v>45562</v>
      </c>
      <c r="C130" s="77">
        <v>90</v>
      </c>
      <c r="D130" s="78" t="s">
        <v>305</v>
      </c>
      <c r="E130" s="107" t="s">
        <v>251</v>
      </c>
      <c r="F130" s="107"/>
      <c r="G130" s="107"/>
      <c r="H130" s="74"/>
      <c r="I130" s="74">
        <v>1500</v>
      </c>
    </row>
    <row r="131" spans="1:11" ht="18" customHeight="1" x14ac:dyDescent="0.4">
      <c r="B131" s="76">
        <v>45565</v>
      </c>
      <c r="C131" s="77">
        <v>50</v>
      </c>
      <c r="D131" s="78" t="s">
        <v>306</v>
      </c>
      <c r="E131" s="129" t="s">
        <v>252</v>
      </c>
      <c r="F131" s="130"/>
      <c r="G131" s="131"/>
      <c r="H131" s="89">
        <v>1870</v>
      </c>
      <c r="I131" s="91"/>
    </row>
    <row r="132" spans="1:11" ht="18" customHeight="1" x14ac:dyDescent="0.4">
      <c r="B132" s="76">
        <v>45565</v>
      </c>
      <c r="C132" s="77">
        <v>50</v>
      </c>
      <c r="D132" s="78" t="s">
        <v>306</v>
      </c>
      <c r="E132" s="107" t="s">
        <v>251</v>
      </c>
      <c r="F132" s="107"/>
      <c r="G132" s="107"/>
      <c r="H132" s="74">
        <v>1500</v>
      </c>
      <c r="I132" s="80"/>
    </row>
    <row r="133" spans="1:11" ht="18" customHeight="1" x14ac:dyDescent="0.4">
      <c r="B133" s="41"/>
      <c r="C133" s="42"/>
      <c r="D133" s="43"/>
      <c r="E133" s="158"/>
      <c r="F133" s="158"/>
      <c r="G133" s="158"/>
      <c r="H133" s="13"/>
      <c r="I133" s="7"/>
    </row>
    <row r="135" spans="1:11" x14ac:dyDescent="0.4">
      <c r="A135" s="20" t="s">
        <v>19</v>
      </c>
      <c r="B135" s="2" t="s">
        <v>145</v>
      </c>
    </row>
    <row r="136" spans="1:11" ht="18" customHeight="1" x14ac:dyDescent="0.4">
      <c r="B136" s="2" t="s">
        <v>253</v>
      </c>
      <c r="F136" s="53"/>
      <c r="G136" s="53"/>
      <c r="H136" s="53"/>
    </row>
    <row r="137" spans="1:11" ht="18" customHeight="1" x14ac:dyDescent="0.4">
      <c r="B137" s="2" t="s">
        <v>254</v>
      </c>
      <c r="F137" s="53"/>
      <c r="G137" s="53"/>
      <c r="H137" s="53"/>
    </row>
    <row r="139" spans="1:11" x14ac:dyDescent="0.4">
      <c r="A139" s="20" t="s">
        <v>135</v>
      </c>
      <c r="B139" s="2" t="s">
        <v>307</v>
      </c>
    </row>
    <row r="140" spans="1:11" ht="18" customHeight="1" x14ac:dyDescent="0.4">
      <c r="B140" s="127" t="s">
        <v>25</v>
      </c>
      <c r="C140" s="128"/>
      <c r="D140" s="128"/>
      <c r="E140" s="128"/>
      <c r="F140" s="128"/>
      <c r="G140" s="128"/>
      <c r="H140" s="128"/>
      <c r="I140" s="128"/>
      <c r="J140" s="128"/>
      <c r="K140" s="6" t="s">
        <v>26</v>
      </c>
    </row>
    <row r="141" spans="1:11" ht="18" customHeight="1" x14ac:dyDescent="0.4">
      <c r="B141" s="110" t="s">
        <v>27</v>
      </c>
      <c r="C141" s="111"/>
      <c r="D141" s="111"/>
      <c r="E141" s="112"/>
      <c r="F141" s="113" t="s">
        <v>23</v>
      </c>
      <c r="G141" s="115" t="s">
        <v>7</v>
      </c>
      <c r="H141" s="116"/>
      <c r="I141" s="117"/>
      <c r="J141" s="121" t="s">
        <v>15</v>
      </c>
      <c r="K141" s="108" t="s">
        <v>16</v>
      </c>
    </row>
    <row r="142" spans="1:11" ht="18" customHeight="1" x14ac:dyDescent="0.4">
      <c r="B142" s="27" t="s">
        <v>89</v>
      </c>
      <c r="C142" s="14" t="s">
        <v>90</v>
      </c>
      <c r="D142" s="14"/>
      <c r="E142" s="28"/>
      <c r="F142" s="114"/>
      <c r="G142" s="118"/>
      <c r="H142" s="119"/>
      <c r="I142" s="120"/>
      <c r="J142" s="122"/>
      <c r="K142" s="109"/>
    </row>
    <row r="143" spans="1:11" ht="18" customHeight="1" x14ac:dyDescent="0.4">
      <c r="B143" s="21">
        <v>3000</v>
      </c>
      <c r="C143" s="103" t="str">
        <f>_xlfn.XLOOKUP(B143,'H 1 aanwijzingen'!$A$19:$A$97,'H 1 aanwijzingen'!$B$19:$B$97,"",1)</f>
        <v>Voorraad goederen</v>
      </c>
      <c r="D143" s="104"/>
      <c r="E143" s="105"/>
      <c r="F143" s="78">
        <v>30011</v>
      </c>
      <c r="G143" s="107" t="s">
        <v>255</v>
      </c>
      <c r="H143" s="107"/>
      <c r="I143" s="107"/>
      <c r="J143" s="74">
        <v>170</v>
      </c>
      <c r="K143" s="74"/>
    </row>
    <row r="144" spans="1:11" ht="18" customHeight="1" x14ac:dyDescent="0.4">
      <c r="B144" s="21">
        <v>1300</v>
      </c>
      <c r="C144" s="103" t="str">
        <f>_xlfn.XLOOKUP(B144,'H 1 aanwijzingen'!$A$19:$A$97,'H 1 aanwijzingen'!$B$19:$B$97,"",1)</f>
        <v>Nog te ontvangen facturen</v>
      </c>
      <c r="D144" s="104"/>
      <c r="E144" s="105"/>
      <c r="F144" s="78"/>
      <c r="G144" s="129" t="s">
        <v>256</v>
      </c>
      <c r="H144" s="130"/>
      <c r="I144" s="131"/>
      <c r="J144" s="74"/>
      <c r="K144" s="74">
        <v>170</v>
      </c>
    </row>
    <row r="145" spans="1:11" ht="18" customHeight="1" x14ac:dyDescent="0.4">
      <c r="B145" s="21"/>
      <c r="C145" s="103" t="str">
        <f>_xlfn.XLOOKUP(B145,'H 1 aanwijzingen'!$A$19:$A$97,'H 1 aanwijzingen'!$B$19:$B$97,"",1)</f>
        <v/>
      </c>
      <c r="D145" s="104"/>
      <c r="E145" s="105"/>
      <c r="F145" s="9"/>
      <c r="G145" s="133"/>
      <c r="H145" s="134"/>
      <c r="I145" s="135"/>
      <c r="J145" s="10"/>
      <c r="K145" s="11"/>
    </row>
    <row r="146" spans="1:11" x14ac:dyDescent="0.4">
      <c r="B146" s="48"/>
      <c r="C146" s="18"/>
      <c r="D146" s="18"/>
      <c r="E146" s="18"/>
      <c r="F146" s="15"/>
      <c r="G146" s="54"/>
      <c r="H146" s="54"/>
      <c r="I146" s="54"/>
      <c r="J146" s="16"/>
      <c r="K146" s="17"/>
    </row>
    <row r="147" spans="1:11" x14ac:dyDescent="0.4">
      <c r="A147" s="20" t="s">
        <v>146</v>
      </c>
      <c r="B147" s="2" t="s">
        <v>158</v>
      </c>
    </row>
    <row r="148" spans="1:11" ht="15" customHeight="1" x14ac:dyDescent="0.4">
      <c r="B148" s="139" t="s">
        <v>159</v>
      </c>
      <c r="C148" s="140"/>
      <c r="D148" s="140"/>
      <c r="E148" s="140"/>
      <c r="F148" s="140"/>
      <c r="G148" s="140"/>
      <c r="H148" s="140"/>
      <c r="I148" s="95" t="s">
        <v>144</v>
      </c>
    </row>
    <row r="149" spans="1:11" ht="30" x14ac:dyDescent="0.4">
      <c r="B149" s="55" t="s">
        <v>14</v>
      </c>
      <c r="C149" s="55" t="s">
        <v>0</v>
      </c>
      <c r="D149" s="100" t="s">
        <v>22</v>
      </c>
      <c r="E149" s="151" t="s">
        <v>7</v>
      </c>
      <c r="F149" s="152"/>
      <c r="G149" s="153"/>
      <c r="H149" s="55" t="s">
        <v>15</v>
      </c>
      <c r="I149" s="55" t="s">
        <v>16</v>
      </c>
    </row>
    <row r="150" spans="1:11" ht="18" customHeight="1" x14ac:dyDescent="0.4">
      <c r="B150" s="96">
        <v>45562</v>
      </c>
      <c r="C150" s="97">
        <v>90</v>
      </c>
      <c r="D150" s="98" t="s">
        <v>305</v>
      </c>
      <c r="E150" s="154" t="s">
        <v>250</v>
      </c>
      <c r="F150" s="155"/>
      <c r="G150" s="156"/>
      <c r="H150" s="99"/>
      <c r="I150" s="99">
        <v>1700</v>
      </c>
    </row>
    <row r="151" spans="1:11" ht="18" customHeight="1" x14ac:dyDescent="0.4">
      <c r="B151" s="76">
        <v>45562</v>
      </c>
      <c r="C151" s="77">
        <v>90</v>
      </c>
      <c r="D151" s="78" t="s">
        <v>305</v>
      </c>
      <c r="E151" s="107" t="s">
        <v>251</v>
      </c>
      <c r="F151" s="107"/>
      <c r="G151" s="107"/>
      <c r="H151" s="74"/>
      <c r="I151" s="74">
        <v>1500</v>
      </c>
    </row>
    <row r="152" spans="1:11" ht="18" customHeight="1" x14ac:dyDescent="0.4">
      <c r="B152" s="76">
        <v>45565</v>
      </c>
      <c r="C152" s="77">
        <v>50</v>
      </c>
      <c r="D152" s="78" t="s">
        <v>306</v>
      </c>
      <c r="E152" s="129" t="s">
        <v>252</v>
      </c>
      <c r="F152" s="130"/>
      <c r="G152" s="131"/>
      <c r="H152" s="89">
        <v>1870</v>
      </c>
      <c r="I152" s="91"/>
    </row>
    <row r="153" spans="1:11" ht="18" customHeight="1" x14ac:dyDescent="0.4">
      <c r="B153" s="82">
        <v>45565</v>
      </c>
      <c r="C153" s="83">
        <v>50</v>
      </c>
      <c r="D153" s="84" t="s">
        <v>306</v>
      </c>
      <c r="E153" s="157" t="s">
        <v>251</v>
      </c>
      <c r="F153" s="157"/>
      <c r="G153" s="157"/>
      <c r="H153" s="89">
        <v>1500</v>
      </c>
      <c r="I153" s="86"/>
    </row>
    <row r="154" spans="1:11" ht="18" customHeight="1" x14ac:dyDescent="0.4">
      <c r="B154" s="76">
        <v>45566</v>
      </c>
      <c r="C154" s="77">
        <v>90</v>
      </c>
      <c r="D154" s="78" t="s">
        <v>308</v>
      </c>
      <c r="E154" s="129" t="s">
        <v>256</v>
      </c>
      <c r="F154" s="130"/>
      <c r="G154" s="131"/>
      <c r="H154" s="87"/>
      <c r="I154" s="88">
        <v>170</v>
      </c>
    </row>
    <row r="155" spans="1:11" ht="18" customHeight="1" x14ac:dyDescent="0.4">
      <c r="B155" s="41"/>
      <c r="C155" s="42"/>
      <c r="D155" s="43"/>
      <c r="E155" s="136"/>
      <c r="F155" s="137"/>
      <c r="G155" s="138"/>
      <c r="H155" s="51"/>
      <c r="I155" s="52"/>
    </row>
  </sheetData>
  <mergeCells count="175">
    <mergeCell ref="K141:K142"/>
    <mergeCell ref="C143:E143"/>
    <mergeCell ref="G143:I143"/>
    <mergeCell ref="C144:E144"/>
    <mergeCell ref="C145:E145"/>
    <mergeCell ref="G145:I145"/>
    <mergeCell ref="K118:K119"/>
    <mergeCell ref="C120:E120"/>
    <mergeCell ref="G120:I120"/>
    <mergeCell ref="C121:E121"/>
    <mergeCell ref="C122:E122"/>
    <mergeCell ref="C123:E123"/>
    <mergeCell ref="G123:I123"/>
    <mergeCell ref="B127:H127"/>
    <mergeCell ref="E128:G128"/>
    <mergeCell ref="E129:G129"/>
    <mergeCell ref="E131:G131"/>
    <mergeCell ref="E132:G132"/>
    <mergeCell ref="C124:E124"/>
    <mergeCell ref="G124:I124"/>
    <mergeCell ref="E130:G130"/>
    <mergeCell ref="G121:I121"/>
    <mergeCell ref="G122:I122"/>
    <mergeCell ref="C112:E112"/>
    <mergeCell ref="C113:E113"/>
    <mergeCell ref="C114:E114"/>
    <mergeCell ref="G114:I114"/>
    <mergeCell ref="B118:E118"/>
    <mergeCell ref="F118:F119"/>
    <mergeCell ref="G118:I119"/>
    <mergeCell ref="G108:I109"/>
    <mergeCell ref="J108:J109"/>
    <mergeCell ref="G113:I113"/>
    <mergeCell ref="B117:J117"/>
    <mergeCell ref="J118:J119"/>
    <mergeCell ref="G112:I112"/>
    <mergeCell ref="K108:K109"/>
    <mergeCell ref="C110:E110"/>
    <mergeCell ref="G110:I110"/>
    <mergeCell ref="C111:E111"/>
    <mergeCell ref="K96:K97"/>
    <mergeCell ref="C98:E98"/>
    <mergeCell ref="C99:E99"/>
    <mergeCell ref="G99:I99"/>
    <mergeCell ref="C100:E100"/>
    <mergeCell ref="C101:E101"/>
    <mergeCell ref="G101:I101"/>
    <mergeCell ref="B107:J107"/>
    <mergeCell ref="G111:I111"/>
    <mergeCell ref="C102:E102"/>
    <mergeCell ref="G102:I102"/>
    <mergeCell ref="B108:E108"/>
    <mergeCell ref="F108:F109"/>
    <mergeCell ref="K62:K63"/>
    <mergeCell ref="C64:E64"/>
    <mergeCell ref="G64:I64"/>
    <mergeCell ref="C65:E65"/>
    <mergeCell ref="C66:E66"/>
    <mergeCell ref="C67:E67"/>
    <mergeCell ref="G67:I67"/>
    <mergeCell ref="C45:E45"/>
    <mergeCell ref="G45:I45"/>
    <mergeCell ref="B62:E62"/>
    <mergeCell ref="F62:F63"/>
    <mergeCell ref="G62:I63"/>
    <mergeCell ref="J62:J63"/>
    <mergeCell ref="E52:G52"/>
    <mergeCell ref="G66:I66"/>
    <mergeCell ref="K39:K40"/>
    <mergeCell ref="C41:E41"/>
    <mergeCell ref="K29:K30"/>
    <mergeCell ref="C31:E31"/>
    <mergeCell ref="C32:E32"/>
    <mergeCell ref="G32:I32"/>
    <mergeCell ref="C33:E33"/>
    <mergeCell ref="C34:E34"/>
    <mergeCell ref="G41:I41"/>
    <mergeCell ref="F29:F30"/>
    <mergeCell ref="G29:I30"/>
    <mergeCell ref="J29:J30"/>
    <mergeCell ref="B29:E29"/>
    <mergeCell ref="K16:K17"/>
    <mergeCell ref="C18:E18"/>
    <mergeCell ref="G18:I18"/>
    <mergeCell ref="C19:E19"/>
    <mergeCell ref="C20:E20"/>
    <mergeCell ref="C22:E22"/>
    <mergeCell ref="C21:E21"/>
    <mergeCell ref="G21:I21"/>
    <mergeCell ref="K6:K7"/>
    <mergeCell ref="C8:E8"/>
    <mergeCell ref="G8:I8"/>
    <mergeCell ref="C9:E9"/>
    <mergeCell ref="C11:E11"/>
    <mergeCell ref="C12:E12"/>
    <mergeCell ref="C10:E10"/>
    <mergeCell ref="G10:I10"/>
    <mergeCell ref="G19:I19"/>
    <mergeCell ref="G20:I20"/>
    <mergeCell ref="G22:I22"/>
    <mergeCell ref="E149:G149"/>
    <mergeCell ref="E150:G150"/>
    <mergeCell ref="E152:G152"/>
    <mergeCell ref="E153:G153"/>
    <mergeCell ref="E154:G154"/>
    <mergeCell ref="E155:G155"/>
    <mergeCell ref="E151:G151"/>
    <mergeCell ref="E133:G133"/>
    <mergeCell ref="B140:J140"/>
    <mergeCell ref="G144:I144"/>
    <mergeCell ref="B148:H148"/>
    <mergeCell ref="B141:E141"/>
    <mergeCell ref="F141:F142"/>
    <mergeCell ref="G141:I142"/>
    <mergeCell ref="J141:J142"/>
    <mergeCell ref="E91:F91"/>
    <mergeCell ref="B95:J95"/>
    <mergeCell ref="G98:I98"/>
    <mergeCell ref="G100:I100"/>
    <mergeCell ref="B96:E96"/>
    <mergeCell ref="F96:F97"/>
    <mergeCell ref="G96:I97"/>
    <mergeCell ref="J96:J97"/>
    <mergeCell ref="E76:G76"/>
    <mergeCell ref="E77:G77"/>
    <mergeCell ref="H83:I83"/>
    <mergeCell ref="E88:F88"/>
    <mergeCell ref="E89:F89"/>
    <mergeCell ref="E90:F90"/>
    <mergeCell ref="B70:H70"/>
    <mergeCell ref="E71:G71"/>
    <mergeCell ref="E72:G72"/>
    <mergeCell ref="E73:G73"/>
    <mergeCell ref="E75:G75"/>
    <mergeCell ref="E74:G74"/>
    <mergeCell ref="B61:J61"/>
    <mergeCell ref="G65:I65"/>
    <mergeCell ref="E50:G50"/>
    <mergeCell ref="E51:G51"/>
    <mergeCell ref="E53:G53"/>
    <mergeCell ref="E54:G54"/>
    <mergeCell ref="G43:I43"/>
    <mergeCell ref="G44:I44"/>
    <mergeCell ref="B48:H48"/>
    <mergeCell ref="E49:G49"/>
    <mergeCell ref="C42:E42"/>
    <mergeCell ref="G42:I42"/>
    <mergeCell ref="C43:E43"/>
    <mergeCell ref="C44:E44"/>
    <mergeCell ref="G31:I31"/>
    <mergeCell ref="G33:I33"/>
    <mergeCell ref="G34:I34"/>
    <mergeCell ref="B38:J38"/>
    <mergeCell ref="C35:E35"/>
    <mergeCell ref="G35:I35"/>
    <mergeCell ref="B39:E39"/>
    <mergeCell ref="F39:F40"/>
    <mergeCell ref="G39:I40"/>
    <mergeCell ref="J39:J40"/>
    <mergeCell ref="B5:J5"/>
    <mergeCell ref="G9:I9"/>
    <mergeCell ref="G11:I11"/>
    <mergeCell ref="G12:I12"/>
    <mergeCell ref="B6:E6"/>
    <mergeCell ref="F6:F7"/>
    <mergeCell ref="G6:I7"/>
    <mergeCell ref="J6:J7"/>
    <mergeCell ref="B28:J28"/>
    <mergeCell ref="F16:F17"/>
    <mergeCell ref="G16:I17"/>
    <mergeCell ref="J16:J17"/>
    <mergeCell ref="C23:E23"/>
    <mergeCell ref="B15:J15"/>
    <mergeCell ref="B16:E16"/>
    <mergeCell ref="G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0B4C-B74E-477B-B6DA-8E86471D66A9}">
  <dimension ref="A1:K38"/>
  <sheetViews>
    <sheetView showGridLines="0" workbookViewId="0">
      <selection activeCell="N19" sqref="N19"/>
    </sheetView>
  </sheetViews>
  <sheetFormatPr defaultColWidth="8.86328125" defaultRowHeight="15" x14ac:dyDescent="0.4"/>
  <cols>
    <col min="1" max="1" width="2.86328125" style="20" customWidth="1"/>
    <col min="2" max="2" width="13.59765625" style="20" customWidth="1"/>
    <col min="3" max="4" width="12.73046875" style="20" customWidth="1"/>
    <col min="5" max="5" width="17.3984375" style="20" customWidth="1"/>
    <col min="6" max="6" width="13" style="20" customWidth="1"/>
    <col min="7" max="7" width="11.3984375" style="20" customWidth="1"/>
    <col min="8" max="8" width="11" style="20" customWidth="1"/>
    <col min="9" max="9" width="12.3984375" style="20" customWidth="1"/>
    <col min="10" max="10" width="12.59765625" style="20" customWidth="1"/>
    <col min="11" max="11" width="13" style="20" customWidth="1"/>
    <col min="12" max="12" width="10.73046875" style="20" customWidth="1"/>
    <col min="13" max="13" width="2.3984375" style="20" customWidth="1"/>
    <col min="14" max="16384" width="8.86328125" style="20"/>
  </cols>
  <sheetData>
    <row r="1" spans="1:11" x14ac:dyDescent="0.4">
      <c r="B1" s="1" t="s">
        <v>191</v>
      </c>
      <c r="D1" s="1" t="s">
        <v>170</v>
      </c>
    </row>
    <row r="3" spans="1:11" x14ac:dyDescent="0.4">
      <c r="B3" s="1" t="s">
        <v>171</v>
      </c>
    </row>
    <row r="4" spans="1:11" x14ac:dyDescent="0.4">
      <c r="A4" s="20" t="s">
        <v>17</v>
      </c>
      <c r="B4" s="20" t="s">
        <v>172</v>
      </c>
    </row>
    <row r="5" spans="1:11" ht="18" customHeight="1" x14ac:dyDescent="0.4">
      <c r="B5" s="127" t="s">
        <v>25</v>
      </c>
      <c r="C5" s="128"/>
      <c r="D5" s="128"/>
      <c r="E5" s="128"/>
      <c r="F5" s="128"/>
      <c r="G5" s="128"/>
      <c r="H5" s="128"/>
      <c r="I5" s="128"/>
      <c r="J5" s="128"/>
      <c r="K5" s="6" t="s">
        <v>26</v>
      </c>
    </row>
    <row r="6" spans="1:11" ht="18" customHeight="1" x14ac:dyDescent="0.4">
      <c r="B6" s="110" t="s">
        <v>27</v>
      </c>
      <c r="C6" s="111"/>
      <c r="D6" s="111"/>
      <c r="E6" s="112"/>
      <c r="F6" s="113" t="s">
        <v>23</v>
      </c>
      <c r="G6" s="115" t="s">
        <v>7</v>
      </c>
      <c r="H6" s="116"/>
      <c r="I6" s="117"/>
      <c r="J6" s="121" t="s">
        <v>15</v>
      </c>
      <c r="K6" s="108" t="s">
        <v>16</v>
      </c>
    </row>
    <row r="7" spans="1:11" ht="18" customHeight="1" x14ac:dyDescent="0.4">
      <c r="B7" s="27" t="s">
        <v>89</v>
      </c>
      <c r="C7" s="14" t="s">
        <v>90</v>
      </c>
      <c r="D7" s="14"/>
      <c r="E7" s="28"/>
      <c r="F7" s="114"/>
      <c r="G7" s="118"/>
      <c r="H7" s="119"/>
      <c r="I7" s="120"/>
      <c r="J7" s="122"/>
      <c r="K7" s="109"/>
    </row>
    <row r="8" spans="1:11" ht="18" customHeight="1" x14ac:dyDescent="0.4">
      <c r="B8" s="21">
        <v>3150</v>
      </c>
      <c r="C8" s="103" t="str">
        <f>_xlfn.XLOOKUP(B8,'H 1 aanwijzingen'!$A$19:$A$99,'H 1 aanwijzingen'!$B$19:$B$99,"",1)</f>
        <v>Te retourneren goederen</v>
      </c>
      <c r="D8" s="104"/>
      <c r="E8" s="105"/>
      <c r="F8" s="78"/>
      <c r="G8" s="129" t="s">
        <v>257</v>
      </c>
      <c r="H8" s="130"/>
      <c r="I8" s="131"/>
      <c r="J8" s="74"/>
      <c r="K8" s="74">
        <v>550</v>
      </c>
    </row>
    <row r="9" spans="1:11" ht="18" customHeight="1" x14ac:dyDescent="0.4">
      <c r="B9" s="21">
        <v>1600</v>
      </c>
      <c r="C9" s="103" t="str">
        <f>_xlfn.XLOOKUP(B9,'H 1 aanwijzingen'!$A$19:$A$99,'H 1 aanwijzingen'!$B$19:$B$99,"",1)</f>
        <v>Te verrekenen omzetbelasting</v>
      </c>
      <c r="D9" s="104"/>
      <c r="E9" s="105"/>
      <c r="F9" s="78"/>
      <c r="G9" s="107" t="s">
        <v>311</v>
      </c>
      <c r="H9" s="107"/>
      <c r="I9" s="107"/>
      <c r="J9" s="74"/>
      <c r="K9" s="74">
        <v>115.5</v>
      </c>
    </row>
    <row r="10" spans="1:11" ht="18" customHeight="1" x14ac:dyDescent="0.4">
      <c r="B10" s="21">
        <v>1400</v>
      </c>
      <c r="C10" s="103" t="str">
        <f>_xlfn.XLOOKUP(B10,'H 1 aanwijzingen'!$A$19:$A$99,'H 1 aanwijzingen'!$B$19:$B$99,"",1)</f>
        <v>Crediteuren</v>
      </c>
      <c r="D10" s="104"/>
      <c r="E10" s="105"/>
      <c r="F10" s="78">
        <v>14005</v>
      </c>
      <c r="G10" s="150">
        <v>22083</v>
      </c>
      <c r="H10" s="150"/>
      <c r="I10" s="150"/>
      <c r="J10" s="74">
        <v>665.5</v>
      </c>
      <c r="K10" s="74"/>
    </row>
    <row r="11" spans="1:11" ht="18" customHeight="1" x14ac:dyDescent="0.4">
      <c r="B11" s="21"/>
      <c r="C11" s="103" t="str">
        <f>_xlfn.XLOOKUP(B11,'H 1 aanwijzingen'!$A$19:$A$99,'H 1 aanwijzingen'!$B$19:$B$99,"",1)</f>
        <v/>
      </c>
      <c r="D11" s="104"/>
      <c r="E11" s="105"/>
      <c r="F11" s="9"/>
      <c r="G11" s="144"/>
      <c r="H11" s="145"/>
      <c r="I11" s="146"/>
      <c r="J11" s="10"/>
      <c r="K11" s="11"/>
    </row>
    <row r="12" spans="1:11" x14ac:dyDescent="0.4">
      <c r="B12" s="48"/>
      <c r="C12" s="18"/>
      <c r="D12" s="18"/>
      <c r="E12" s="18"/>
      <c r="F12" s="15"/>
      <c r="G12" s="62"/>
      <c r="H12" s="62"/>
      <c r="I12" s="62"/>
      <c r="J12" s="16"/>
      <c r="K12" s="17"/>
    </row>
    <row r="13" spans="1:11" x14ac:dyDescent="0.4">
      <c r="A13" s="20" t="s">
        <v>21</v>
      </c>
      <c r="B13" s="2" t="s">
        <v>309</v>
      </c>
    </row>
    <row r="14" spans="1:11" ht="18" customHeight="1" x14ac:dyDescent="0.4">
      <c r="B14" s="127" t="s">
        <v>25</v>
      </c>
      <c r="C14" s="128"/>
      <c r="D14" s="128"/>
      <c r="E14" s="128"/>
      <c r="F14" s="128"/>
      <c r="G14" s="128"/>
      <c r="H14" s="128"/>
      <c r="I14" s="128"/>
      <c r="J14" s="128"/>
      <c r="K14" s="6" t="s">
        <v>26</v>
      </c>
    </row>
    <row r="15" spans="1:11" ht="18" customHeight="1" x14ac:dyDescent="0.4">
      <c r="B15" s="110" t="s">
        <v>27</v>
      </c>
      <c r="C15" s="111"/>
      <c r="D15" s="111"/>
      <c r="E15" s="112"/>
      <c r="F15" s="113" t="s">
        <v>23</v>
      </c>
      <c r="G15" s="115" t="s">
        <v>7</v>
      </c>
      <c r="H15" s="116"/>
      <c r="I15" s="117"/>
      <c r="J15" s="121" t="s">
        <v>15</v>
      </c>
      <c r="K15" s="108" t="s">
        <v>16</v>
      </c>
    </row>
    <row r="16" spans="1:11" ht="18" customHeight="1" x14ac:dyDescent="0.4">
      <c r="B16" s="27" t="s">
        <v>89</v>
      </c>
      <c r="C16" s="14" t="s">
        <v>90</v>
      </c>
      <c r="D16" s="14"/>
      <c r="E16" s="28"/>
      <c r="F16" s="114"/>
      <c r="G16" s="118"/>
      <c r="H16" s="119"/>
      <c r="I16" s="120"/>
      <c r="J16" s="122"/>
      <c r="K16" s="109"/>
    </row>
    <row r="17" spans="1:11" ht="18" customHeight="1" x14ac:dyDescent="0.4">
      <c r="B17" s="21">
        <v>3150</v>
      </c>
      <c r="C17" s="103" t="str">
        <f>_xlfn.XLOOKUP(B17,'H 1 aanwijzingen'!$A$19:$A$99,'H 1 aanwijzingen'!$B$19:$B$99,"",1)</f>
        <v>Te retourneren goederen</v>
      </c>
      <c r="D17" s="104"/>
      <c r="E17" s="105"/>
      <c r="F17" s="78"/>
      <c r="G17" s="129" t="s">
        <v>257</v>
      </c>
      <c r="H17" s="130"/>
      <c r="I17" s="131"/>
      <c r="J17" s="74">
        <v>550</v>
      </c>
      <c r="K17" s="74"/>
    </row>
    <row r="18" spans="1:11" ht="18" customHeight="1" x14ac:dyDescent="0.4">
      <c r="B18" s="21">
        <v>3000</v>
      </c>
      <c r="C18" s="103" t="str">
        <f>_xlfn.XLOOKUP(B18,'H 1 aanwijzingen'!$A$19:$A$99,'H 1 aanwijzingen'!$B$19:$B$99,"",1)</f>
        <v>Voorraad goederen</v>
      </c>
      <c r="D18" s="104"/>
      <c r="E18" s="105"/>
      <c r="F18" s="78">
        <v>30003</v>
      </c>
      <c r="G18" s="107" t="s">
        <v>258</v>
      </c>
      <c r="H18" s="107"/>
      <c r="I18" s="107"/>
      <c r="J18" s="74"/>
      <c r="K18" s="74">
        <v>550</v>
      </c>
    </row>
    <row r="19" spans="1:11" ht="18" customHeight="1" x14ac:dyDescent="0.4">
      <c r="B19" s="21"/>
      <c r="C19" s="103" t="str">
        <f>_xlfn.XLOOKUP(B19,'H 1 aanwijzingen'!$A$19:$A$99,'H 1 aanwijzingen'!$B$19:$B$99,"",1)</f>
        <v/>
      </c>
      <c r="D19" s="104"/>
      <c r="E19" s="105"/>
      <c r="F19" s="9"/>
      <c r="G19" s="133"/>
      <c r="H19" s="134"/>
      <c r="I19" s="135"/>
      <c r="J19" s="10"/>
      <c r="K19" s="11"/>
    </row>
    <row r="22" spans="1:11" x14ac:dyDescent="0.4">
      <c r="B22" s="1" t="s">
        <v>173</v>
      </c>
    </row>
    <row r="23" spans="1:11" ht="18" customHeight="1" x14ac:dyDescent="0.4">
      <c r="A23" s="20" t="s">
        <v>17</v>
      </c>
      <c r="B23" s="2" t="s">
        <v>310</v>
      </c>
    </row>
    <row r="24" spans="1:11" ht="18" customHeight="1" x14ac:dyDescent="0.4">
      <c r="B24" s="127" t="s">
        <v>25</v>
      </c>
      <c r="C24" s="128"/>
      <c r="D24" s="128"/>
      <c r="E24" s="128"/>
      <c r="F24" s="128"/>
      <c r="G24" s="128"/>
      <c r="H24" s="128"/>
      <c r="I24" s="128"/>
      <c r="J24" s="128"/>
      <c r="K24" s="6" t="s">
        <v>26</v>
      </c>
    </row>
    <row r="25" spans="1:11" ht="18" customHeight="1" x14ac:dyDescent="0.4">
      <c r="B25" s="110" t="s">
        <v>27</v>
      </c>
      <c r="C25" s="111"/>
      <c r="D25" s="111"/>
      <c r="E25" s="112"/>
      <c r="F25" s="113" t="s">
        <v>23</v>
      </c>
      <c r="G25" s="115" t="s">
        <v>7</v>
      </c>
      <c r="H25" s="116"/>
      <c r="I25" s="117"/>
      <c r="J25" s="121" t="s">
        <v>15</v>
      </c>
      <c r="K25" s="108" t="s">
        <v>16</v>
      </c>
    </row>
    <row r="26" spans="1:11" ht="18" customHeight="1" x14ac:dyDescent="0.4">
      <c r="B26" s="27" t="s">
        <v>89</v>
      </c>
      <c r="C26" s="14" t="s">
        <v>90</v>
      </c>
      <c r="D26" s="14"/>
      <c r="E26" s="28"/>
      <c r="F26" s="114"/>
      <c r="G26" s="118"/>
      <c r="H26" s="119"/>
      <c r="I26" s="120"/>
      <c r="J26" s="122"/>
      <c r="K26" s="109"/>
    </row>
    <row r="27" spans="1:11" ht="18" customHeight="1" x14ac:dyDescent="0.4">
      <c r="B27" s="21">
        <v>1320</v>
      </c>
      <c r="C27" s="103" t="str">
        <f>_xlfn.XLOOKUP(B27,'H 1 aanwijzingen'!$A$19:$A$99,'H 1 aanwijzingen'!$B$19:$B$99,"",1)</f>
        <v>Te ontvangen creditnota's</v>
      </c>
      <c r="D27" s="104"/>
      <c r="E27" s="105"/>
      <c r="F27" s="78"/>
      <c r="G27" s="129" t="s">
        <v>259</v>
      </c>
      <c r="H27" s="130"/>
      <c r="I27" s="131"/>
      <c r="J27" s="74">
        <v>140</v>
      </c>
      <c r="K27" s="74"/>
    </row>
    <row r="28" spans="1:11" ht="18" customHeight="1" x14ac:dyDescent="0.4">
      <c r="B28" s="21">
        <v>3000</v>
      </c>
      <c r="C28" s="103" t="str">
        <f>_xlfn.XLOOKUP(B28,'H 1 aanwijzingen'!$A$19:$A$99,'H 1 aanwijzingen'!$B$19:$B$99,"",1)</f>
        <v>Voorraad goederen</v>
      </c>
      <c r="D28" s="104"/>
      <c r="E28" s="105"/>
      <c r="F28" s="78">
        <v>30010</v>
      </c>
      <c r="G28" s="107" t="s">
        <v>260</v>
      </c>
      <c r="H28" s="107"/>
      <c r="I28" s="107"/>
      <c r="J28" s="74"/>
      <c r="K28" s="74">
        <v>140</v>
      </c>
    </row>
    <row r="29" spans="1:11" ht="18" customHeight="1" x14ac:dyDescent="0.4">
      <c r="B29" s="21"/>
      <c r="C29" s="103" t="str">
        <f>_xlfn.XLOOKUP(B29,'H 1 aanwijzingen'!$A$19:$A$99,'H 1 aanwijzingen'!$B$19:$B$99,"",1)</f>
        <v/>
      </c>
      <c r="D29" s="104"/>
      <c r="E29" s="105"/>
      <c r="F29" s="9"/>
      <c r="G29" s="133"/>
      <c r="H29" s="134"/>
      <c r="I29" s="135"/>
      <c r="J29" s="10"/>
      <c r="K29" s="11"/>
    </row>
    <row r="30" spans="1:11" ht="18" customHeight="1" x14ac:dyDescent="0.4">
      <c r="B30" s="48"/>
      <c r="C30" s="18"/>
      <c r="D30" s="18"/>
      <c r="E30" s="18"/>
      <c r="F30" s="15"/>
      <c r="G30" s="54"/>
      <c r="H30" s="54"/>
      <c r="I30" s="54"/>
      <c r="J30" s="16"/>
      <c r="K30" s="17"/>
    </row>
    <row r="31" spans="1:11" ht="18" customHeight="1" x14ac:dyDescent="0.4">
      <c r="A31" s="20" t="s">
        <v>21</v>
      </c>
      <c r="B31" s="2" t="s">
        <v>174</v>
      </c>
    </row>
    <row r="32" spans="1:11" ht="18" customHeight="1" x14ac:dyDescent="0.4">
      <c r="B32" s="127" t="s">
        <v>25</v>
      </c>
      <c r="C32" s="128"/>
      <c r="D32" s="128"/>
      <c r="E32" s="128"/>
      <c r="F32" s="128"/>
      <c r="G32" s="128"/>
      <c r="H32" s="128"/>
      <c r="I32" s="128"/>
      <c r="J32" s="128"/>
      <c r="K32" s="6" t="s">
        <v>26</v>
      </c>
    </row>
    <row r="33" spans="2:11" ht="18" customHeight="1" x14ac:dyDescent="0.4">
      <c r="B33" s="110" t="s">
        <v>27</v>
      </c>
      <c r="C33" s="111"/>
      <c r="D33" s="111"/>
      <c r="E33" s="112"/>
      <c r="F33" s="113" t="s">
        <v>23</v>
      </c>
      <c r="G33" s="115" t="s">
        <v>7</v>
      </c>
      <c r="H33" s="116"/>
      <c r="I33" s="117"/>
      <c r="J33" s="121" t="s">
        <v>15</v>
      </c>
      <c r="K33" s="108" t="s">
        <v>16</v>
      </c>
    </row>
    <row r="34" spans="2:11" ht="18" customHeight="1" x14ac:dyDescent="0.4">
      <c r="B34" s="27" t="s">
        <v>89</v>
      </c>
      <c r="C34" s="14" t="s">
        <v>90</v>
      </c>
      <c r="D34" s="14"/>
      <c r="E34" s="28"/>
      <c r="F34" s="114"/>
      <c r="G34" s="118"/>
      <c r="H34" s="119"/>
      <c r="I34" s="120"/>
      <c r="J34" s="122"/>
      <c r="K34" s="109"/>
    </row>
    <row r="35" spans="2:11" ht="18" customHeight="1" x14ac:dyDescent="0.4">
      <c r="B35" s="21">
        <v>1320</v>
      </c>
      <c r="C35" s="103" t="str">
        <f>_xlfn.XLOOKUP(B35,'H 1 aanwijzingen'!$A$19:$A$99,'H 1 aanwijzingen'!$B$19:$B$99,"",1)</f>
        <v>Te ontvangen creditnota's</v>
      </c>
      <c r="D35" s="104"/>
      <c r="E35" s="105"/>
      <c r="F35" s="78"/>
      <c r="G35" s="129" t="s">
        <v>259</v>
      </c>
      <c r="H35" s="130"/>
      <c r="I35" s="131"/>
      <c r="J35" s="74"/>
      <c r="K35" s="74">
        <v>140</v>
      </c>
    </row>
    <row r="36" spans="2:11" ht="18" customHeight="1" x14ac:dyDescent="0.4">
      <c r="B36" s="21">
        <v>1600</v>
      </c>
      <c r="C36" s="103" t="str">
        <f>_xlfn.XLOOKUP(B36,'H 1 aanwijzingen'!$A$19:$A$99,'H 1 aanwijzingen'!$B$19:$B$99,"",1)</f>
        <v>Te verrekenen omzetbelasting</v>
      </c>
      <c r="D36" s="104"/>
      <c r="E36" s="105"/>
      <c r="F36" s="78"/>
      <c r="G36" s="107" t="s">
        <v>261</v>
      </c>
      <c r="H36" s="107"/>
      <c r="I36" s="107"/>
      <c r="J36" s="74"/>
      <c r="K36" s="74">
        <v>29.4</v>
      </c>
    </row>
    <row r="37" spans="2:11" ht="18" customHeight="1" x14ac:dyDescent="0.4">
      <c r="B37" s="21">
        <v>1400</v>
      </c>
      <c r="C37" s="103" t="str">
        <f>_xlfn.XLOOKUP(B37,'H 1 aanwijzingen'!$A$19:$A$99,'H 1 aanwijzingen'!$B$19:$B$99,"",1)</f>
        <v>Crediteuren</v>
      </c>
      <c r="D37" s="104"/>
      <c r="E37" s="105"/>
      <c r="F37" s="78">
        <v>14100</v>
      </c>
      <c r="G37" s="150">
        <v>708</v>
      </c>
      <c r="H37" s="150"/>
      <c r="I37" s="150"/>
      <c r="J37" s="74">
        <v>169.4</v>
      </c>
      <c r="K37" s="74"/>
    </row>
    <row r="38" spans="2:11" ht="18" customHeight="1" x14ac:dyDescent="0.4">
      <c r="B38" s="21"/>
      <c r="C38" s="103" t="str">
        <f>_xlfn.XLOOKUP(B38,'H 1 aanwijzingen'!$A$19:$A$99,'H 1 aanwijzingen'!$B$19:$B$99,"",1)</f>
        <v/>
      </c>
      <c r="D38" s="104"/>
      <c r="E38" s="105"/>
      <c r="F38" s="9"/>
      <c r="G38" s="133"/>
      <c r="H38" s="134"/>
      <c r="I38" s="135"/>
      <c r="J38" s="10"/>
      <c r="K38" s="11"/>
    </row>
  </sheetData>
  <mergeCells count="52">
    <mergeCell ref="C38:E38"/>
    <mergeCell ref="C36:E36"/>
    <mergeCell ref="G36:I36"/>
    <mergeCell ref="F33:F34"/>
    <mergeCell ref="G33:I34"/>
    <mergeCell ref="G38:I38"/>
    <mergeCell ref="G37:I37"/>
    <mergeCell ref="K33:K34"/>
    <mergeCell ref="C35:E35"/>
    <mergeCell ref="G35:I35"/>
    <mergeCell ref="B25:E25"/>
    <mergeCell ref="F25:F26"/>
    <mergeCell ref="G25:I26"/>
    <mergeCell ref="J25:J26"/>
    <mergeCell ref="K25:K26"/>
    <mergeCell ref="C27:E27"/>
    <mergeCell ref="G27:I27"/>
    <mergeCell ref="G28:I28"/>
    <mergeCell ref="B32:J32"/>
    <mergeCell ref="C28:E28"/>
    <mergeCell ref="C29:E29"/>
    <mergeCell ref="G29:I29"/>
    <mergeCell ref="B33:E33"/>
    <mergeCell ref="C18:E18"/>
    <mergeCell ref="C19:E19"/>
    <mergeCell ref="G19:I19"/>
    <mergeCell ref="K6:K7"/>
    <mergeCell ref="C8:E8"/>
    <mergeCell ref="C9:E9"/>
    <mergeCell ref="C10:E10"/>
    <mergeCell ref="K15:K16"/>
    <mergeCell ref="F15:F16"/>
    <mergeCell ref="G15:I16"/>
    <mergeCell ref="J15:J16"/>
    <mergeCell ref="C17:E17"/>
    <mergeCell ref="G17:I17"/>
    <mergeCell ref="J33:J34"/>
    <mergeCell ref="C37:E37"/>
    <mergeCell ref="B5:J5"/>
    <mergeCell ref="G9:I9"/>
    <mergeCell ref="G10:I10"/>
    <mergeCell ref="B14:J14"/>
    <mergeCell ref="G8:I8"/>
    <mergeCell ref="B6:E6"/>
    <mergeCell ref="F6:F7"/>
    <mergeCell ref="G6:I7"/>
    <mergeCell ref="C11:E11"/>
    <mergeCell ref="G11:I11"/>
    <mergeCell ref="J6:J7"/>
    <mergeCell ref="G18:I18"/>
    <mergeCell ref="B24:J24"/>
    <mergeCell ref="B15:E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56A5-DEA4-4FB3-B28B-A75C990F2DC9}">
  <dimension ref="B1:K56"/>
  <sheetViews>
    <sheetView showGridLines="0" topLeftCell="A28" workbookViewId="0">
      <selection activeCell="I63" sqref="I63"/>
    </sheetView>
  </sheetViews>
  <sheetFormatPr defaultColWidth="8.86328125" defaultRowHeight="15" x14ac:dyDescent="0.4"/>
  <cols>
    <col min="1" max="1" width="2.86328125" style="20" customWidth="1"/>
    <col min="2" max="2" width="13.59765625" style="20" customWidth="1"/>
    <col min="3" max="4" width="12.73046875" style="20" customWidth="1"/>
    <col min="5" max="5" width="17.3984375" style="20" customWidth="1"/>
    <col min="6" max="6" width="13" style="20" customWidth="1"/>
    <col min="7" max="7" width="11.3984375" style="20" customWidth="1"/>
    <col min="8" max="8" width="11" style="20" customWidth="1"/>
    <col min="9" max="9" width="12.3984375" style="20" customWidth="1"/>
    <col min="10" max="10" width="12.59765625" style="20" customWidth="1"/>
    <col min="11" max="11" width="13" style="20" customWidth="1"/>
    <col min="12" max="12" width="10.73046875" style="20" customWidth="1"/>
    <col min="13" max="13" width="2.3984375" style="20" customWidth="1"/>
    <col min="14" max="16384" width="8.86328125" style="20"/>
  </cols>
  <sheetData>
    <row r="1" spans="2:11" x14ac:dyDescent="0.4">
      <c r="B1" s="1" t="s">
        <v>191</v>
      </c>
      <c r="D1" s="1" t="s">
        <v>179</v>
      </c>
    </row>
    <row r="2" spans="2:11" x14ac:dyDescent="0.4">
      <c r="B2" s="1"/>
      <c r="D2" s="1"/>
    </row>
    <row r="4" spans="2:11" x14ac:dyDescent="0.4">
      <c r="B4" s="1" t="s">
        <v>180</v>
      </c>
    </row>
    <row r="5" spans="2:11" x14ac:dyDescent="0.4">
      <c r="B5" s="18" t="s">
        <v>181</v>
      </c>
    </row>
    <row r="6" spans="2:11" x14ac:dyDescent="0.4">
      <c r="B6" s="127" t="s">
        <v>25</v>
      </c>
      <c r="C6" s="128"/>
      <c r="D6" s="128"/>
      <c r="E6" s="128"/>
      <c r="F6" s="128"/>
      <c r="G6" s="128"/>
      <c r="H6" s="128"/>
      <c r="I6" s="128"/>
      <c r="J6" s="128"/>
      <c r="K6" s="6" t="s">
        <v>26</v>
      </c>
    </row>
    <row r="7" spans="2:11" x14ac:dyDescent="0.4">
      <c r="B7" s="110" t="s">
        <v>27</v>
      </c>
      <c r="C7" s="111"/>
      <c r="D7" s="111"/>
      <c r="E7" s="112"/>
      <c r="F7" s="113" t="s">
        <v>23</v>
      </c>
      <c r="G7" s="115" t="s">
        <v>7</v>
      </c>
      <c r="H7" s="116"/>
      <c r="I7" s="117"/>
      <c r="J7" s="121" t="s">
        <v>15</v>
      </c>
      <c r="K7" s="108" t="s">
        <v>16</v>
      </c>
    </row>
    <row r="8" spans="2:11" ht="18" customHeight="1" x14ac:dyDescent="0.4">
      <c r="B8" s="27" t="s">
        <v>89</v>
      </c>
      <c r="C8" s="14" t="s">
        <v>90</v>
      </c>
      <c r="D8" s="14"/>
      <c r="E8" s="28"/>
      <c r="F8" s="114"/>
      <c r="G8" s="118"/>
      <c r="H8" s="119"/>
      <c r="I8" s="120"/>
      <c r="J8" s="122"/>
      <c r="K8" s="109"/>
    </row>
    <row r="9" spans="2:11" ht="18" customHeight="1" x14ac:dyDescent="0.4">
      <c r="B9" s="21">
        <v>1300</v>
      </c>
      <c r="C9" s="103" t="str">
        <f>_xlfn.XLOOKUP(B9,'H 1 aanwijzingen'!$A$19:$A$97,'H 1 aanwijzingen'!$B$19:$B$97,"",1)</f>
        <v>Nog te ontvangen facturen</v>
      </c>
      <c r="D9" s="104"/>
      <c r="E9" s="105"/>
      <c r="F9" s="78"/>
      <c r="G9" s="107" t="s">
        <v>262</v>
      </c>
      <c r="H9" s="107"/>
      <c r="I9" s="107"/>
      <c r="J9" s="74">
        <v>1600</v>
      </c>
      <c r="K9" s="74"/>
    </row>
    <row r="10" spans="2:11" ht="18" customHeight="1" x14ac:dyDescent="0.4">
      <c r="B10" s="21">
        <v>1600</v>
      </c>
      <c r="C10" s="103" t="str">
        <f>_xlfn.XLOOKUP(B10,'H 1 aanwijzingen'!$A$19:$A$97,'H 1 aanwijzingen'!$B$19:$B$97,"",1)</f>
        <v>Te verrekenen omzetbelasting</v>
      </c>
      <c r="D10" s="104"/>
      <c r="E10" s="105"/>
      <c r="F10" s="84"/>
      <c r="G10" s="147" t="s">
        <v>269</v>
      </c>
      <c r="H10" s="148"/>
      <c r="I10" s="149"/>
      <c r="J10" s="89">
        <v>336</v>
      </c>
      <c r="K10" s="89"/>
    </row>
    <row r="11" spans="2:11" s="2" customFormat="1" ht="18" customHeight="1" x14ac:dyDescent="0.45">
      <c r="B11" s="21">
        <v>1400</v>
      </c>
      <c r="C11" s="103" t="str">
        <f>_xlfn.XLOOKUP(B11,'H 1 aanwijzingen'!$A$19:$A$97,'H 1 aanwijzingen'!$B$19:$B$97,"",1)</f>
        <v>Crediteuren</v>
      </c>
      <c r="D11" s="104"/>
      <c r="E11" s="104"/>
      <c r="F11" s="71">
        <v>14025</v>
      </c>
      <c r="G11" s="163">
        <v>8569</v>
      </c>
      <c r="H11" s="163"/>
      <c r="I11" s="163"/>
      <c r="J11" s="79"/>
      <c r="K11" s="80">
        <v>1936</v>
      </c>
    </row>
    <row r="12" spans="2:11" ht="18" customHeight="1" x14ac:dyDescent="0.4">
      <c r="B12" s="20" t="s">
        <v>263</v>
      </c>
      <c r="F12" s="15"/>
      <c r="G12" s="166"/>
      <c r="H12" s="166"/>
      <c r="I12" s="166"/>
      <c r="J12" s="16"/>
      <c r="K12" s="17"/>
    </row>
    <row r="13" spans="2:11" x14ac:dyDescent="0.4">
      <c r="B13" s="20" t="s">
        <v>264</v>
      </c>
    </row>
    <row r="15" spans="2:11" x14ac:dyDescent="0.4">
      <c r="B15" s="1" t="s">
        <v>182</v>
      </c>
    </row>
    <row r="16" spans="2:11" x14ac:dyDescent="0.4">
      <c r="B16" s="2" t="s">
        <v>183</v>
      </c>
    </row>
    <row r="17" spans="2:11" ht="18" customHeight="1" x14ac:dyDescent="0.4">
      <c r="B17" s="127" t="s">
        <v>25</v>
      </c>
      <c r="C17" s="128"/>
      <c r="D17" s="128"/>
      <c r="E17" s="128"/>
      <c r="F17" s="128"/>
      <c r="G17" s="128"/>
      <c r="H17" s="128"/>
      <c r="I17" s="128"/>
      <c r="J17" s="128"/>
      <c r="K17" s="6" t="s">
        <v>26</v>
      </c>
    </row>
    <row r="18" spans="2:11" ht="18" customHeight="1" x14ac:dyDescent="0.4">
      <c r="B18" s="110" t="s">
        <v>27</v>
      </c>
      <c r="C18" s="111"/>
      <c r="D18" s="111"/>
      <c r="E18" s="112"/>
      <c r="F18" s="113" t="s">
        <v>23</v>
      </c>
      <c r="G18" s="115" t="s">
        <v>7</v>
      </c>
      <c r="H18" s="116"/>
      <c r="I18" s="117"/>
      <c r="J18" s="121" t="s">
        <v>15</v>
      </c>
      <c r="K18" s="108" t="s">
        <v>16</v>
      </c>
    </row>
    <row r="19" spans="2:11" ht="18" customHeight="1" x14ac:dyDescent="0.4">
      <c r="B19" s="27" t="s">
        <v>89</v>
      </c>
      <c r="C19" s="14" t="s">
        <v>90</v>
      </c>
      <c r="D19" s="14"/>
      <c r="E19" s="28"/>
      <c r="F19" s="114"/>
      <c r="G19" s="118"/>
      <c r="H19" s="119"/>
      <c r="I19" s="120"/>
      <c r="J19" s="122"/>
      <c r="K19" s="109"/>
    </row>
    <row r="20" spans="2:11" ht="18" customHeight="1" x14ac:dyDescent="0.4">
      <c r="B20" s="21">
        <v>3000</v>
      </c>
      <c r="C20" s="103" t="str">
        <f>_xlfn.XLOOKUP(B20,'H 1 aanwijzingen'!$A$19:$A$97,'H 1 aanwijzingen'!$B$19:$B$97,"",1)</f>
        <v>Voorraad goederen</v>
      </c>
      <c r="D20" s="104"/>
      <c r="E20" s="105"/>
      <c r="F20" s="84">
        <v>30030</v>
      </c>
      <c r="G20" s="157" t="s">
        <v>312</v>
      </c>
      <c r="H20" s="157"/>
      <c r="I20" s="157"/>
      <c r="J20" s="89">
        <v>660</v>
      </c>
      <c r="K20" s="89"/>
    </row>
    <row r="21" spans="2:11" ht="18" customHeight="1" x14ac:dyDescent="0.4">
      <c r="B21" s="21">
        <v>3100</v>
      </c>
      <c r="C21" s="103" t="str">
        <f>_xlfn.XLOOKUP(B21,'H 1 aanwijzingen'!$A$19:$A$97,'H 1 aanwijzingen'!$B$19:$B$97,"",1)</f>
        <v>Nog te ontvangen goederen</v>
      </c>
      <c r="D21" s="104"/>
      <c r="E21" s="105"/>
      <c r="F21" s="65"/>
      <c r="G21" s="107" t="s">
        <v>265</v>
      </c>
      <c r="H21" s="107"/>
      <c r="I21" s="107"/>
      <c r="J21" s="74"/>
      <c r="K21" s="74">
        <v>660</v>
      </c>
    </row>
    <row r="22" spans="2:11" ht="18" customHeight="1" x14ac:dyDescent="0.4">
      <c r="B22" s="164" t="s">
        <v>267</v>
      </c>
      <c r="C22" s="164"/>
      <c r="D22" s="164"/>
      <c r="E22" s="164"/>
      <c r="F22" s="164"/>
      <c r="G22" s="164"/>
      <c r="H22" s="164"/>
      <c r="I22" s="164"/>
      <c r="J22" s="164"/>
      <c r="K22" s="165"/>
    </row>
    <row r="23" spans="2:11" ht="18" customHeight="1" x14ac:dyDescent="0.4">
      <c r="C23" s="18"/>
      <c r="D23" s="18"/>
      <c r="E23" s="18"/>
      <c r="F23" s="15"/>
      <c r="G23" s="54"/>
      <c r="H23" s="54"/>
      <c r="I23" s="54"/>
      <c r="J23" s="16"/>
      <c r="K23" s="17"/>
    </row>
    <row r="24" spans="2:11" ht="18" customHeight="1" x14ac:dyDescent="0.4">
      <c r="B24" s="48"/>
      <c r="C24" s="18"/>
      <c r="D24" s="18"/>
      <c r="E24" s="18"/>
      <c r="F24" s="15"/>
      <c r="G24" s="54"/>
      <c r="H24" s="54"/>
      <c r="I24" s="54"/>
      <c r="J24" s="16"/>
      <c r="K24" s="17"/>
    </row>
    <row r="25" spans="2:11" x14ac:dyDescent="0.4">
      <c r="B25" s="1" t="s">
        <v>184</v>
      </c>
    </row>
    <row r="26" spans="2:11" x14ac:dyDescent="0.4">
      <c r="B26" s="2" t="s">
        <v>185</v>
      </c>
    </row>
    <row r="27" spans="2:11" x14ac:dyDescent="0.4">
      <c r="B27" s="127" t="s">
        <v>25</v>
      </c>
      <c r="C27" s="128"/>
      <c r="D27" s="128"/>
      <c r="E27" s="128"/>
      <c r="F27" s="128"/>
      <c r="G27" s="128"/>
      <c r="H27" s="128"/>
      <c r="I27" s="128"/>
      <c r="J27" s="128"/>
      <c r="K27" s="6" t="s">
        <v>26</v>
      </c>
    </row>
    <row r="28" spans="2:11" x14ac:dyDescent="0.4">
      <c r="B28" s="110" t="s">
        <v>27</v>
      </c>
      <c r="C28" s="111"/>
      <c r="D28" s="111"/>
      <c r="E28" s="112"/>
      <c r="F28" s="113" t="s">
        <v>23</v>
      </c>
      <c r="G28" s="115" t="s">
        <v>7</v>
      </c>
      <c r="H28" s="116"/>
      <c r="I28" s="117"/>
      <c r="J28" s="121" t="s">
        <v>15</v>
      </c>
      <c r="K28" s="108" t="s">
        <v>16</v>
      </c>
    </row>
    <row r="29" spans="2:11" ht="18" customHeight="1" x14ac:dyDescent="0.4">
      <c r="B29" s="27" t="s">
        <v>89</v>
      </c>
      <c r="C29" s="14" t="s">
        <v>90</v>
      </c>
      <c r="D29" s="14"/>
      <c r="E29" s="28"/>
      <c r="F29" s="114"/>
      <c r="G29" s="118"/>
      <c r="H29" s="119"/>
      <c r="I29" s="120"/>
      <c r="J29" s="122"/>
      <c r="K29" s="109"/>
    </row>
    <row r="30" spans="2:11" ht="18" customHeight="1" x14ac:dyDescent="0.4">
      <c r="B30" s="21">
        <v>1300</v>
      </c>
      <c r="C30" s="103" t="str">
        <f>_xlfn.XLOOKUP(B30,'H 1 aanwijzingen'!$A$19:$A$97,'H 1 aanwijzingen'!$B$19:$B$97,"",1)</f>
        <v>Nog te ontvangen facturen</v>
      </c>
      <c r="D30" s="104"/>
      <c r="E30" s="105"/>
      <c r="F30" s="65"/>
      <c r="G30" s="107" t="s">
        <v>268</v>
      </c>
      <c r="H30" s="107"/>
      <c r="I30" s="107"/>
      <c r="J30" s="74"/>
      <c r="K30" s="74">
        <v>160</v>
      </c>
    </row>
    <row r="31" spans="2:11" ht="18" customHeight="1" x14ac:dyDescent="0.4">
      <c r="B31" s="21">
        <v>1600</v>
      </c>
      <c r="C31" s="103" t="str">
        <f>_xlfn.XLOOKUP(B31,'H 1 aanwijzingen'!$A$19:$A$97,'H 1 aanwijzingen'!$B$19:$B$97,"",1)</f>
        <v>Te verrekenen omzetbelasting</v>
      </c>
      <c r="D31" s="104"/>
      <c r="E31" s="105"/>
      <c r="F31" s="65"/>
      <c r="G31" s="107" t="s">
        <v>269</v>
      </c>
      <c r="H31" s="107"/>
      <c r="I31" s="107"/>
      <c r="J31" s="74"/>
      <c r="K31" s="74">
        <v>33.6</v>
      </c>
    </row>
    <row r="32" spans="2:11" ht="18" customHeight="1" x14ac:dyDescent="0.4">
      <c r="B32" s="21">
        <v>1400</v>
      </c>
      <c r="C32" s="103" t="str">
        <f>_xlfn.XLOOKUP(B32,'H 1 aanwijzingen'!$A$19:$A$97,'H 1 aanwijzingen'!$B$19:$B$97,"",1)</f>
        <v>Crediteuren</v>
      </c>
      <c r="D32" s="104"/>
      <c r="E32" s="105"/>
      <c r="F32" s="71">
        <v>14025</v>
      </c>
      <c r="G32" s="167">
        <v>9685</v>
      </c>
      <c r="H32" s="168"/>
      <c r="I32" s="169"/>
      <c r="J32" s="80">
        <v>193.6</v>
      </c>
      <c r="K32" s="79"/>
    </row>
    <row r="33" spans="2:11" ht="18" customHeight="1" x14ac:dyDescent="0.4">
      <c r="B33" s="20" t="s">
        <v>270</v>
      </c>
      <c r="J33" s="16"/>
      <c r="K33" s="17"/>
    </row>
    <row r="34" spans="2:11" s="2" customFormat="1" ht="18" customHeight="1" x14ac:dyDescent="0.4">
      <c r="B34" s="20" t="s">
        <v>313</v>
      </c>
      <c r="C34" s="20"/>
      <c r="D34" s="20"/>
      <c r="E34" s="20"/>
      <c r="F34" s="20"/>
      <c r="G34" s="20"/>
      <c r="H34" s="20"/>
      <c r="I34" s="20"/>
      <c r="J34" s="16"/>
      <c r="K34" s="17"/>
    </row>
    <row r="35" spans="2:11" x14ac:dyDescent="0.4">
      <c r="B35" s="20" t="s">
        <v>264</v>
      </c>
    </row>
    <row r="37" spans="2:11" x14ac:dyDescent="0.4">
      <c r="B37" s="1" t="s">
        <v>186</v>
      </c>
    </row>
    <row r="38" spans="2:11" x14ac:dyDescent="0.4">
      <c r="B38" s="2" t="s">
        <v>183</v>
      </c>
    </row>
    <row r="39" spans="2:11" ht="18" customHeight="1" x14ac:dyDescent="0.4">
      <c r="B39" s="127" t="s">
        <v>25</v>
      </c>
      <c r="C39" s="128"/>
      <c r="D39" s="128"/>
      <c r="E39" s="128"/>
      <c r="F39" s="128"/>
      <c r="G39" s="128"/>
      <c r="H39" s="128"/>
      <c r="I39" s="128"/>
      <c r="J39" s="128"/>
      <c r="K39" s="6" t="s">
        <v>26</v>
      </c>
    </row>
    <row r="40" spans="2:11" ht="18" customHeight="1" x14ac:dyDescent="0.4">
      <c r="B40" s="110" t="s">
        <v>27</v>
      </c>
      <c r="C40" s="111"/>
      <c r="D40" s="111"/>
      <c r="E40" s="112"/>
      <c r="F40" s="113" t="s">
        <v>23</v>
      </c>
      <c r="G40" s="115" t="s">
        <v>7</v>
      </c>
      <c r="H40" s="116"/>
      <c r="I40" s="117"/>
      <c r="J40" s="121" t="s">
        <v>15</v>
      </c>
      <c r="K40" s="108" t="s">
        <v>16</v>
      </c>
    </row>
    <row r="41" spans="2:11" ht="18" customHeight="1" x14ac:dyDescent="0.4">
      <c r="B41" s="27" t="s">
        <v>89</v>
      </c>
      <c r="C41" s="14" t="s">
        <v>90</v>
      </c>
      <c r="D41" s="14"/>
      <c r="E41" s="28"/>
      <c r="F41" s="114"/>
      <c r="G41" s="118"/>
      <c r="H41" s="119"/>
      <c r="I41" s="120"/>
      <c r="J41" s="122"/>
      <c r="K41" s="109"/>
    </row>
    <row r="42" spans="2:11" ht="18" customHeight="1" x14ac:dyDescent="0.4">
      <c r="B42" s="21">
        <v>3000</v>
      </c>
      <c r="C42" s="103" t="str">
        <f>_xlfn.XLOOKUP(B42,'H 1 aanwijzingen'!$A$19:$A$97,'H 1 aanwijzingen'!$B$19:$B$97,"",1)</f>
        <v>Voorraad goederen</v>
      </c>
      <c r="D42" s="104"/>
      <c r="E42" s="105"/>
      <c r="F42" s="84">
        <v>30030</v>
      </c>
      <c r="G42" s="157" t="s">
        <v>271</v>
      </c>
      <c r="H42" s="157"/>
      <c r="I42" s="157"/>
      <c r="J42" s="89"/>
      <c r="K42" s="89">
        <v>110</v>
      </c>
    </row>
    <row r="43" spans="2:11" ht="18" customHeight="1" x14ac:dyDescent="0.4">
      <c r="B43" s="21">
        <v>1300</v>
      </c>
      <c r="C43" s="103" t="str">
        <f>_xlfn.XLOOKUP(B43,'H 1 aanwijzingen'!$A$19:$A$97,'H 1 aanwijzingen'!$B$19:$B$97,"",1)</f>
        <v>Nog te ontvangen facturen</v>
      </c>
      <c r="D43" s="104"/>
      <c r="E43" s="105"/>
      <c r="F43" s="65"/>
      <c r="G43" s="107" t="s">
        <v>272</v>
      </c>
      <c r="H43" s="107"/>
      <c r="I43" s="107"/>
      <c r="J43" s="74">
        <v>110</v>
      </c>
      <c r="K43" s="74"/>
    </row>
    <row r="44" spans="2:11" ht="18" customHeight="1" x14ac:dyDescent="0.4">
      <c r="B44" s="164" t="s">
        <v>273</v>
      </c>
      <c r="C44" s="164"/>
      <c r="D44" s="164"/>
      <c r="E44" s="164"/>
      <c r="F44" s="164"/>
      <c r="G44" s="164"/>
      <c r="H44" s="164"/>
      <c r="I44" s="164"/>
      <c r="J44" s="164"/>
      <c r="K44" s="165"/>
    </row>
    <row r="45" spans="2:11" ht="18" customHeight="1" x14ac:dyDescent="0.4">
      <c r="B45" s="164" t="s">
        <v>274</v>
      </c>
      <c r="C45" s="164"/>
      <c r="D45" s="164"/>
      <c r="E45" s="164"/>
      <c r="F45" s="164"/>
      <c r="G45" s="164"/>
      <c r="H45" s="164"/>
      <c r="I45" s="164"/>
      <c r="J45" s="164"/>
      <c r="K45" s="165"/>
    </row>
    <row r="48" spans="2:11" x14ac:dyDescent="0.4">
      <c r="B48" s="1" t="s">
        <v>187</v>
      </c>
    </row>
    <row r="49" spans="2:11" x14ac:dyDescent="0.4">
      <c r="B49" s="2" t="s">
        <v>183</v>
      </c>
    </row>
    <row r="50" spans="2:11" x14ac:dyDescent="0.4">
      <c r="B50" s="127" t="s">
        <v>25</v>
      </c>
      <c r="C50" s="128"/>
      <c r="D50" s="128"/>
      <c r="E50" s="128"/>
      <c r="F50" s="128"/>
      <c r="G50" s="128"/>
      <c r="H50" s="128"/>
      <c r="I50" s="128"/>
      <c r="J50" s="128"/>
      <c r="K50" s="6" t="s">
        <v>26</v>
      </c>
    </row>
    <row r="51" spans="2:11" x14ac:dyDescent="0.4">
      <c r="B51" s="110" t="s">
        <v>27</v>
      </c>
      <c r="C51" s="111"/>
      <c r="D51" s="111"/>
      <c r="E51" s="112"/>
      <c r="F51" s="113" t="s">
        <v>23</v>
      </c>
      <c r="G51" s="115" t="s">
        <v>7</v>
      </c>
      <c r="H51" s="116"/>
      <c r="I51" s="117"/>
      <c r="J51" s="121" t="s">
        <v>15</v>
      </c>
      <c r="K51" s="108" t="s">
        <v>16</v>
      </c>
    </row>
    <row r="52" spans="2:11" ht="18" customHeight="1" x14ac:dyDescent="0.4">
      <c r="B52" s="27" t="s">
        <v>89</v>
      </c>
      <c r="C52" s="14" t="s">
        <v>90</v>
      </c>
      <c r="D52" s="14"/>
      <c r="E52" s="28"/>
      <c r="F52" s="114"/>
      <c r="G52" s="118"/>
      <c r="H52" s="119"/>
      <c r="I52" s="120"/>
      <c r="J52" s="122"/>
      <c r="K52" s="109"/>
    </row>
    <row r="53" spans="2:11" ht="18" customHeight="1" x14ac:dyDescent="0.4">
      <c r="B53" s="21">
        <v>3000</v>
      </c>
      <c r="C53" s="103" t="str">
        <f>_xlfn.XLOOKUP(B53,'H 1 aanwijzingen'!$A$19:$A$97,'H 1 aanwijzingen'!$B$19:$B$97,"",1)</f>
        <v>Voorraad goederen</v>
      </c>
      <c r="D53" s="104"/>
      <c r="E53" s="105"/>
      <c r="F53" s="84">
        <v>30030</v>
      </c>
      <c r="G53" s="157" t="s">
        <v>314</v>
      </c>
      <c r="H53" s="157"/>
      <c r="I53" s="157"/>
      <c r="J53" s="89">
        <v>165</v>
      </c>
      <c r="K53" s="89"/>
    </row>
    <row r="54" spans="2:11" ht="18" customHeight="1" x14ac:dyDescent="0.4">
      <c r="B54" s="21">
        <v>3100</v>
      </c>
      <c r="C54" s="103" t="str">
        <f>_xlfn.XLOOKUP(B54,'H 1 aanwijzingen'!$A$19:$A$97,'H 1 aanwijzingen'!$B$19:$B$97,"",1)</f>
        <v>Nog te ontvangen goederen</v>
      </c>
      <c r="D54" s="104"/>
      <c r="E54" s="105"/>
      <c r="F54" s="65"/>
      <c r="G54" s="107" t="s">
        <v>275</v>
      </c>
      <c r="H54" s="107"/>
      <c r="I54" s="107"/>
      <c r="J54" s="74"/>
      <c r="K54" s="74">
        <v>165</v>
      </c>
    </row>
    <row r="55" spans="2:11" ht="18" customHeight="1" x14ac:dyDescent="0.4">
      <c r="B55" s="20" t="s">
        <v>266</v>
      </c>
    </row>
    <row r="56" spans="2:11" ht="18" customHeight="1" x14ac:dyDescent="0.4">
      <c r="B56" s="20" t="s">
        <v>143</v>
      </c>
    </row>
  </sheetData>
  <mergeCells count="58">
    <mergeCell ref="C54:E54"/>
    <mergeCell ref="G54:I54"/>
    <mergeCell ref="B51:E51"/>
    <mergeCell ref="F51:F52"/>
    <mergeCell ref="G51:I52"/>
    <mergeCell ref="J51:J52"/>
    <mergeCell ref="K51:K52"/>
    <mergeCell ref="C53:E53"/>
    <mergeCell ref="G53:I53"/>
    <mergeCell ref="K40:K41"/>
    <mergeCell ref="C42:E42"/>
    <mergeCell ref="G42:I42"/>
    <mergeCell ref="C43:E43"/>
    <mergeCell ref="G43:I43"/>
    <mergeCell ref="B44:K44"/>
    <mergeCell ref="B50:J50"/>
    <mergeCell ref="B45:K45"/>
    <mergeCell ref="C20:E20"/>
    <mergeCell ref="G20:I20"/>
    <mergeCell ref="C21:E21"/>
    <mergeCell ref="G21:I21"/>
    <mergeCell ref="J28:J29"/>
    <mergeCell ref="B28:E28"/>
    <mergeCell ref="F28:F29"/>
    <mergeCell ref="G28:I29"/>
    <mergeCell ref="K7:K8"/>
    <mergeCell ref="C9:E9"/>
    <mergeCell ref="G9:I9"/>
    <mergeCell ref="C10:E10"/>
    <mergeCell ref="G10:I10"/>
    <mergeCell ref="K28:K29"/>
    <mergeCell ref="C30:E30"/>
    <mergeCell ref="G30:I30"/>
    <mergeCell ref="C31:E31"/>
    <mergeCell ref="G31:I31"/>
    <mergeCell ref="C32:E32"/>
    <mergeCell ref="G32:I32"/>
    <mergeCell ref="B39:J39"/>
    <mergeCell ref="B40:E40"/>
    <mergeCell ref="F40:F41"/>
    <mergeCell ref="G40:I41"/>
    <mergeCell ref="J40:J41"/>
    <mergeCell ref="B6:J6"/>
    <mergeCell ref="B7:E7"/>
    <mergeCell ref="F7:F8"/>
    <mergeCell ref="G7:I8"/>
    <mergeCell ref="B27:J27"/>
    <mergeCell ref="J7:J8"/>
    <mergeCell ref="B22:K22"/>
    <mergeCell ref="G11:I11"/>
    <mergeCell ref="G12:I12"/>
    <mergeCell ref="B17:J17"/>
    <mergeCell ref="B18:E18"/>
    <mergeCell ref="F18:F19"/>
    <mergeCell ref="G18:I19"/>
    <mergeCell ref="J18:J19"/>
    <mergeCell ref="C11:E11"/>
    <mergeCell ref="K18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1 Inhoudsopgave</vt:lpstr>
      <vt:lpstr>H 1 aanwijzingen</vt:lpstr>
      <vt:lpstr>1.1</vt:lpstr>
      <vt:lpstr>1.2 - 1.5</vt:lpstr>
      <vt:lpstr>1.6 - 1.8</vt:lpstr>
      <vt:lpstr>1.9 - 1.10</vt:lpstr>
      <vt:lpstr>1.11 - 1.15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2024-03-04T13:13:38Z</dcterms:modified>
</cp:coreProperties>
</file>