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0" documentId="8_{21712296-DC12-418B-BAEC-7708811C06A7}" xr6:coauthVersionLast="47" xr6:coauthVersionMax="47" xr10:uidLastSave="{00000000-0000-0000-0000-000000000000}"/>
  <bookViews>
    <workbookView xWindow="-83" yWindow="0" windowWidth="19366" windowHeight="15563" xr2:uid="{5D587E09-814F-4BAA-A382-6AB82BB63DFF}"/>
  </bookViews>
  <sheets>
    <sheet name="H 12 Inhoudsopgave" sheetId="8" r:id="rId1"/>
    <sheet name="H 12 aanwijzingen" sheetId="5" state="hidden" r:id="rId2"/>
    <sheet name="12.1 -12.3" sheetId="17" r:id="rId3"/>
    <sheet name="12.4 - 12.6" sheetId="18" r:id="rId4"/>
    <sheet name="12.7 - 12.11" sheetId="1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19" l="1"/>
  <c r="J72" i="19"/>
  <c r="J71" i="19"/>
  <c r="G71" i="19"/>
  <c r="G72" i="19" s="1"/>
  <c r="J63" i="19"/>
  <c r="J58" i="19" s="1"/>
  <c r="G31" i="19"/>
  <c r="G32" i="19" s="1"/>
  <c r="G33" i="19" s="1"/>
  <c r="G34" i="19" s="1"/>
  <c r="G19" i="19"/>
  <c r="G20" i="19" s="1"/>
  <c r="J142" i="18" l="1"/>
  <c r="J137" i="18" s="1"/>
  <c r="F111" i="18"/>
  <c r="F113" i="18" s="1"/>
  <c r="F107" i="18"/>
  <c r="F108" i="18" s="1"/>
  <c r="F106" i="18"/>
  <c r="F103" i="18"/>
  <c r="J96" i="18"/>
  <c r="I96" i="18"/>
  <c r="J78" i="18"/>
  <c r="I78" i="18"/>
  <c r="J60" i="18"/>
  <c r="I60" i="18"/>
  <c r="J34" i="18"/>
  <c r="J29" i="18" s="1"/>
  <c r="E183" i="17" l="1"/>
  <c r="E184" i="17" s="1"/>
  <c r="E185" i="17" s="1"/>
  <c r="E186" i="17" s="1"/>
  <c r="F182" i="17"/>
  <c r="C183" i="17" s="1"/>
  <c r="F183" i="17" s="1"/>
  <c r="C184" i="17" s="1"/>
  <c r="F170" i="17"/>
  <c r="J163" i="17"/>
  <c r="I163" i="17"/>
  <c r="J146" i="17"/>
  <c r="I146" i="17"/>
  <c r="J129" i="17"/>
  <c r="I129" i="17"/>
  <c r="J98" i="17"/>
  <c r="F86" i="17"/>
  <c r="J79" i="17"/>
  <c r="I79" i="17"/>
  <c r="J68" i="17"/>
  <c r="I68" i="17"/>
  <c r="J57" i="17"/>
  <c r="I57" i="17"/>
  <c r="J12" i="17"/>
  <c r="F184" i="17" l="1"/>
  <c r="C185" i="17" s="1"/>
  <c r="F185" i="17" s="1"/>
  <c r="C186" i="17" s="1"/>
  <c r="F186" i="17" s="1"/>
  <c r="C73" i="19"/>
  <c r="C72" i="19"/>
  <c r="C71" i="19"/>
  <c r="C45" i="19"/>
  <c r="C44" i="19"/>
  <c r="C34" i="19"/>
  <c r="C33" i="19"/>
  <c r="C32" i="19"/>
  <c r="C31" i="19"/>
  <c r="C30" i="19"/>
  <c r="C19" i="19"/>
  <c r="C20" i="19"/>
  <c r="C18" i="19"/>
  <c r="C9" i="19"/>
  <c r="C8" i="19"/>
  <c r="C167" i="18"/>
  <c r="C166" i="18"/>
  <c r="C152" i="18"/>
  <c r="C151" i="18"/>
  <c r="C150" i="18"/>
  <c r="C121" i="18"/>
  <c r="C122" i="18"/>
  <c r="C123" i="18"/>
  <c r="C120" i="18"/>
  <c r="C119" i="18"/>
  <c r="C52" i="18"/>
  <c r="C51" i="18"/>
  <c r="C44" i="18"/>
  <c r="C43" i="18"/>
  <c r="C42" i="18"/>
  <c r="C15" i="18"/>
  <c r="C16" i="18"/>
  <c r="C17" i="18"/>
  <c r="C14" i="18"/>
  <c r="C13" i="18"/>
  <c r="C121" i="17"/>
  <c r="C120" i="17"/>
  <c r="C113" i="17"/>
  <c r="C112" i="17"/>
  <c r="C111" i="17"/>
  <c r="C49" i="17"/>
  <c r="C48" i="17"/>
  <c r="C26" i="17"/>
  <c r="C27" i="17"/>
  <c r="C25" i="17"/>
</calcChain>
</file>

<file path=xl/sharedStrings.xml><?xml version="1.0" encoding="utf-8"?>
<sst xmlns="http://schemas.openxmlformats.org/spreadsheetml/2006/main" count="678" uniqueCount="245">
  <si>
    <t>Dagboek</t>
  </si>
  <si>
    <t>Factuurdatum</t>
  </si>
  <si>
    <t>Btw-code</t>
  </si>
  <si>
    <t>Bedrag btw</t>
  </si>
  <si>
    <t>Uw referentie</t>
  </si>
  <si>
    <t>Leverancier</t>
  </si>
  <si>
    <t>Omschrijving</t>
  </si>
  <si>
    <t>Vervaldatum</t>
  </si>
  <si>
    <t>Boekjaar/periode</t>
  </si>
  <si>
    <t>Boekstuknummer</t>
  </si>
  <si>
    <t>Bedrag</t>
  </si>
  <si>
    <t>EUR</t>
  </si>
  <si>
    <t>Boekstukregel</t>
  </si>
  <si>
    <t>Datum</t>
  </si>
  <si>
    <t>Debet</t>
  </si>
  <si>
    <t>Credit</t>
  </si>
  <si>
    <t>a</t>
  </si>
  <si>
    <t>Grootboek- rekening</t>
  </si>
  <si>
    <t>c</t>
  </si>
  <si>
    <t>d</t>
  </si>
  <si>
    <t>Percen-tage</t>
  </si>
  <si>
    <t>b</t>
  </si>
  <si>
    <t>Boekstuk nr.</t>
  </si>
  <si>
    <t>Subadmi- nistratie</t>
  </si>
  <si>
    <t>Sub- nummer</t>
  </si>
  <si>
    <t>Betalingsconditie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</si>
  <si>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</si>
  <si>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</si>
  <si>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</si>
  <si>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Gebruik het standaard rekeningschema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</si>
  <si>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</si>
  <si>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</si>
  <si>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</si>
  <si>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</si>
  <si>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</si>
  <si>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</si>
  <si>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</si>
  <si>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</si>
  <si>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</si>
  <si>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</si>
  <si>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</si>
  <si>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</si>
  <si>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</si>
  <si>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</si>
  <si>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</si>
  <si>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</si>
  <si>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</si>
  <si>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</si>
  <si>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</si>
  <si>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</si>
  <si>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</si>
  <si>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</si>
  <si>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</si>
  <si>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</si>
  <si>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</si>
  <si>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</si>
  <si>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Verschuldigde omzetbelasting privé</t>
  </si>
  <si>
    <t>Af te dragen omzetbelasting</t>
  </si>
  <si>
    <t>Voorraad goederen</t>
  </si>
  <si>
    <t>Loonkosten</t>
  </si>
  <si>
    <t>Sociale lasten</t>
  </si>
  <si>
    <t>Overige personeelskosten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</si>
  <si>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</si>
  <si>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</si>
  <si>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</si>
  <si>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</si>
  <si>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</si>
  <si>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</si>
  <si>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</si>
  <si>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</si>
  <si>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</si>
  <si>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</si>
  <si>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</si>
  <si>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</si>
  <si>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</si>
  <si>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</si>
  <si>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</si>
  <si>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</si>
  <si>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</si>
  <si>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</si>
  <si>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</si>
  <si>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</si>
  <si>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</si>
  <si>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</si>
  <si>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</si>
  <si>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Invoerscherm memoriaal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</si>
  <si>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</si>
  <si>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</si>
  <si>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</si>
  <si>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</si>
  <si>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</si>
  <si>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</si>
  <si>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Uitwerkbladen Basiskennis Boekhouden 5e druk</t>
  </si>
  <si>
    <t xml:space="preserve"> EUR</t>
  </si>
  <si>
    <t>Ook bij het examen is het mogelijk een niet-bestaand nummer in te voeren,</t>
  </si>
  <si>
    <t>dit wordt altijd fout gerekend.</t>
  </si>
  <si>
    <t>De extra rekeningen uit dit hoofdstuk staan in het paars vermeld.</t>
  </si>
  <si>
    <t>Invoerscherm inkoopfactuur</t>
  </si>
  <si>
    <t>Grootboek-  rekening</t>
  </si>
  <si>
    <t>e</t>
  </si>
  <si>
    <t>f</t>
  </si>
  <si>
    <t>g</t>
  </si>
  <si>
    <t>h</t>
  </si>
  <si>
    <t>Sluit de grootboekrekening ook af.</t>
  </si>
  <si>
    <t>Incidentele resultaten</t>
  </si>
  <si>
    <t>Resultaat</t>
  </si>
  <si>
    <t xml:space="preserve">Als je bij het journaal in het veld nummer, het nummer van de grootboekrekening invult, </t>
  </si>
  <si>
    <t>Nummer</t>
  </si>
  <si>
    <t>Naam</t>
  </si>
  <si>
    <t>Excl./incl. hoog/laag</t>
  </si>
  <si>
    <t>Hoofdstuk 12 Vaste activa</t>
  </si>
  <si>
    <t>Computers</t>
  </si>
  <si>
    <t>Cumulatieve afschrijving computers</t>
  </si>
  <si>
    <t>Opgave 12.1</t>
  </si>
  <si>
    <t>Journaliseer voor HERO de ontvangen inkoopfactuur van Computech.</t>
  </si>
  <si>
    <t xml:space="preserve">Verwerk de memoriaalbon in het memoriaal. </t>
  </si>
  <si>
    <t xml:space="preserve">0300 Inventaris                                                                                                                                                             </t>
  </si>
  <si>
    <t xml:space="preserve">  EUR</t>
  </si>
  <si>
    <t xml:space="preserve">0310 Cumulatieve afschrijving inventaris                                                                                                                                                             </t>
  </si>
  <si>
    <t xml:space="preserve">4100 Afschrijvingskosten vaste activa                                                                                                                              </t>
  </si>
  <si>
    <t>Opgave 12.2</t>
  </si>
  <si>
    <t>Journaliseer voor Chair de inkoopfactuur van TEKA.</t>
  </si>
  <si>
    <t xml:space="preserve">0350 Computers                                                                                                                                                               </t>
  </si>
  <si>
    <t xml:space="preserve">0360 Cumulatieve afschrijving computers                                                                                                                        </t>
  </si>
  <si>
    <t>Opgave 12.3</t>
  </si>
  <si>
    <t>Bereken de afschrijvingskosten per jaar.</t>
  </si>
  <si>
    <t>Bereken het gebruikte afschrijvingspercentage.</t>
  </si>
  <si>
    <t>Vul het onderstaande schema in:</t>
  </si>
  <si>
    <t>jaar</t>
  </si>
  <si>
    <t>boekwaarde begin jaar</t>
  </si>
  <si>
    <t>afschrijving</t>
  </si>
  <si>
    <t>boekwaarde eind jaar</t>
  </si>
  <si>
    <t>12.1 - 12.3</t>
  </si>
  <si>
    <t>Verwerk voor HERO de inkoopfactuur van Computech in het inkoopboek. Het computersysteem is gelijktijdig ontvangen.</t>
  </si>
  <si>
    <t>Verwerk voor Chair de ontvangen inkoopfactuur van TEKA in het inkoopboek. De computerconfiguratie is ontvangen.</t>
  </si>
  <si>
    <t>12.4 - 12.6</t>
  </si>
  <si>
    <t>Opgave 12.4</t>
  </si>
  <si>
    <t>Welk resultaat behaalt Chez Miranda met deze verkoop?</t>
  </si>
  <si>
    <r>
      <t xml:space="preserve">Journaliseer voor Chez Miranda de verzonden verkoopfactuur </t>
    </r>
    <r>
      <rPr>
        <b/>
        <sz val="12"/>
        <color theme="1"/>
        <rFont val="Arial"/>
        <family val="2"/>
      </rPr>
      <t>en</t>
    </r>
    <r>
      <rPr>
        <sz val="12"/>
        <color theme="1"/>
        <rFont val="Arial"/>
        <family val="2"/>
      </rPr>
      <t xml:space="preserve"> het afleveren van de kledingrekken.</t>
    </r>
  </si>
  <si>
    <t>Opgave 12.5</t>
  </si>
  <si>
    <t>Journaliseer voor Chez Miranda de inkoopfactuur van Palmen.</t>
  </si>
  <si>
    <t xml:space="preserve">0300 Inventaris                                                                                                                                                              </t>
  </si>
  <si>
    <t xml:space="preserve">0310 Cumulatieve afschrijving inventaris                                                                                                                      </t>
  </si>
  <si>
    <t xml:space="preserve">4100 Afschrijvingskosten vaste activa                                                                                                                      </t>
  </si>
  <si>
    <t>i</t>
  </si>
  <si>
    <t>j</t>
  </si>
  <si>
    <r>
      <t xml:space="preserve">Journaliseer voor Miranda de verkoopfactuur </t>
    </r>
    <r>
      <rPr>
        <b/>
        <sz val="12"/>
        <color theme="1"/>
        <rFont val="Arial"/>
        <family val="2"/>
      </rPr>
      <t>en</t>
    </r>
    <r>
      <rPr>
        <sz val="12"/>
        <color theme="1"/>
        <rFont val="Arial"/>
        <family val="2"/>
      </rPr>
      <t xml:space="preserve"> het afleveren van de kledingrekken.</t>
    </r>
  </si>
  <si>
    <t>Opgave 12.6</t>
  </si>
  <si>
    <t>Journaliseer voor Baan de inkoopfactuur van Balans.</t>
  </si>
  <si>
    <t>Bereken het gebruikte jaarlijkse afschrijvingspercentage.</t>
  </si>
  <si>
    <t>Verwerk voor Chez Miranda de inkoopfactuur van Palmen in het inkoopboek. De kledingrekken zijn ontvangen.</t>
  </si>
  <si>
    <t>Verwerk voor Baan de inkoopfactuur van Balans in het inkoopboek. De computerconfiguratie is ontvangen.</t>
  </si>
  <si>
    <t>Opgave 12.8</t>
  </si>
  <si>
    <t>Opgave 12.9</t>
  </si>
  <si>
    <t>Opgave 12.10</t>
  </si>
  <si>
    <r>
      <t xml:space="preserve">Journaliseer voor Balans de verkoopfactuur </t>
    </r>
    <r>
      <rPr>
        <b/>
        <sz val="12"/>
        <color theme="1"/>
        <rFont val="Arial"/>
        <family val="2"/>
      </rPr>
      <t>en</t>
    </r>
    <r>
      <rPr>
        <sz val="12"/>
        <color theme="1"/>
        <rFont val="Arial"/>
        <family val="2"/>
      </rPr>
      <t xml:space="preserve"> de aflevering van de bestelauto.</t>
    </r>
  </si>
  <si>
    <t>Opgave 12.11</t>
  </si>
  <si>
    <t>,</t>
  </si>
  <si>
    <t>Journaliseer voor Prisma de ontvangen inkoopfactuur van Balans.</t>
  </si>
  <si>
    <t>12.7 - 12.11</t>
  </si>
  <si>
    <t>Opgave 12.7</t>
  </si>
  <si>
    <t>Verwerk voor Prisma de inkoopfactuur van Balans in het inkoopboek. De auto is afgeleverd.</t>
  </si>
  <si>
    <t>Uitwerking Basiskennis Boekhouden 5e druk</t>
  </si>
  <si>
    <t>Uitwerking H 12</t>
  </si>
  <si>
    <t>Computech</t>
  </si>
  <si>
    <t>APFG</t>
  </si>
  <si>
    <t>01</t>
  </si>
  <si>
    <t>11/001</t>
  </si>
  <si>
    <t>0300</t>
  </si>
  <si>
    <t>Computersysteem APFG</t>
  </si>
  <si>
    <t>excl./hoog</t>
  </si>
  <si>
    <t>Rekening 0350 Computers is hier niet gegeven en kan dus niet gebruikt worden.</t>
  </si>
  <si>
    <t>0310</t>
  </si>
  <si>
    <t>naar balans</t>
  </si>
  <si>
    <t>totaal</t>
  </si>
  <si>
    <t>….........</t>
  </si>
  <si>
    <t>naar winst-en-verliesrekening</t>
  </si>
  <si>
    <t>TEKA</t>
  </si>
  <si>
    <t>W90X80</t>
  </si>
  <si>
    <t>0350</t>
  </si>
  <si>
    <t>computerconfiguratie W90X80</t>
  </si>
  <si>
    <t>Computerconfiguratie W90X80</t>
  </si>
  <si>
    <t>0360</t>
  </si>
  <si>
    <t>(€ 55.000 + € 5.000 - € 3.000) / 5 = € 11.400</t>
  </si>
  <si>
    <t>€ 11.400 / € 60.000 x 100% = 19,00%</t>
  </si>
  <si>
    <t>Boekwaarde</t>
  </si>
  <si>
    <t>Verkoopopbrengst</t>
  </si>
  <si>
    <t>Verlies</t>
  </si>
  <si>
    <t>Kledingrekken verkocht</t>
  </si>
  <si>
    <t>Palmen</t>
  </si>
  <si>
    <t>Kled r X4</t>
  </si>
  <si>
    <t>5896</t>
  </si>
  <si>
    <t>Kledingrekken X4</t>
  </si>
  <si>
    <t>debet</t>
  </si>
  <si>
    <t>credit</t>
  </si>
  <si>
    <t>4 jaar x 12 maanden x € 43</t>
  </si>
  <si>
    <t>Brinkhoff</t>
  </si>
  <si>
    <t>Balans</t>
  </si>
  <si>
    <t>Computer</t>
  </si>
  <si>
    <t>615</t>
  </si>
  <si>
    <t>Computerconfiguratie</t>
  </si>
  <si>
    <t>(€ 2.200 - € 100) / 5 = € 420.</t>
  </si>
  <si>
    <t>€ 420 / € 2.200 x 100% = 19,09%</t>
  </si>
  <si>
    <t xml:space="preserve">bedrijfsauto </t>
  </si>
  <si>
    <t>schenking computers</t>
  </si>
  <si>
    <t>Bestelauto XX-02-XX</t>
  </si>
  <si>
    <t>XX-02-XX</t>
  </si>
  <si>
    <t>0500</t>
  </si>
  <si>
    <t>De omschrijving hoeft niet exact hetzelfde te zijn als in de uitwerking</t>
  </si>
  <si>
    <t>De volgorde van de boeking maakt niet uit</t>
  </si>
  <si>
    <t>2024 / 11</t>
  </si>
  <si>
    <t>2024-052</t>
  </si>
  <si>
    <t>2024-236</t>
  </si>
  <si>
    <t>Journaliseer memoriaal bon 2024-236.</t>
  </si>
  <si>
    <t>Stel de grootboekrekening 0300 Inventaris samen over de periode november - december 2024. Sluit de grootboekrekening ook af.</t>
  </si>
  <si>
    <t>Stel de grootboekrekening 0310 Cumulatieve afschrijving inventaris samen over de periode november - december 2024.</t>
  </si>
  <si>
    <t xml:space="preserve">Stel de grootboekrekening 4100 Afschrijvingskosten samen over de periode november - december 2024. </t>
  </si>
  <si>
    <t>Wat is het bedrag van de boekwaarde van Computerconfiguratie W90X80 op 31 december 2024?</t>
  </si>
  <si>
    <t>Boekwaarde 31-12-2024</t>
  </si>
  <si>
    <t>2024 / 5</t>
  </si>
  <si>
    <t>2024-032</t>
  </si>
  <si>
    <t>Journaliseer memoriaalbon 2024-036.</t>
  </si>
  <si>
    <t>Stel de grootboekrekening 0350 Computers samen over de periode mei - december 2024. Sluit de grootboekrekening ook af.</t>
  </si>
  <si>
    <t xml:space="preserve">Stel de grootboekrekening 0360 Cumulatieve afschrijving computers samen over de periode mei - december 2024. </t>
  </si>
  <si>
    <t>2024-036</t>
  </si>
  <si>
    <t xml:space="preserve">Stel de grootboekrekening 4100 Afschrijvingskosten vaste activa samen over de periode mei - december 2024. </t>
  </si>
  <si>
    <t>2024 / 4</t>
  </si>
  <si>
    <t>2024-115</t>
  </si>
  <si>
    <t>Journaliseer memoriaalbon 2024-042.</t>
  </si>
  <si>
    <t>Stel de grootboekrekening 0300 Inventaris samen over de periode april - december 2024. Sluit de grootboekrekening ook af.</t>
  </si>
  <si>
    <t xml:space="preserve">Stel de grootboekrekening 0310 Cumulatieve afschrijving inventaris samen over de periode april - december 2024. </t>
  </si>
  <si>
    <t>2024-042</t>
  </si>
  <si>
    <t xml:space="preserve">Stel de grootboekrekening 4100 Afschrijvingskosten vaste activa samen over de periode april - december 2024. </t>
  </si>
  <si>
    <t>Wat is het bedrag van de boekwaarde van de kledingrekken X4 op 31 december 2024?</t>
  </si>
  <si>
    <t>2024 / 7</t>
  </si>
  <si>
    <t>2024-159</t>
  </si>
  <si>
    <t>Welke bedragen staan er op 1 april 2028 op de grootboekrekeningen</t>
  </si>
  <si>
    <t>Boekwaarde 1-4-2028</t>
  </si>
  <si>
    <t>Journaliseer memoriaalbon 2024-044.</t>
  </si>
  <si>
    <t>Journaliseer memoriaalbon 2024-066.</t>
  </si>
  <si>
    <t>Journaliseer voor Balans memoriaalbon 2024-077.</t>
  </si>
  <si>
    <t>2024-615</t>
  </si>
  <si>
    <t>Uitwerking 12.1 -12.3</t>
  </si>
  <si>
    <t>Uitwerking 12.4 - 12.6</t>
  </si>
  <si>
    <t>Uitwerking 12.7 - 12.11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</si>
</sst>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0"/>
    <numFmt numFmtId="165" formatCode="_ [$€-413]\ * #,##0_ ;_ [$€-413]\ * \-#,##0_ ;_ [$€-413]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sz val="12"/>
      <color rgb="FFFF0000"/>
      <name val="Arial"/>
      <family val="2"/>
    </font>
    <font>
      <sz val="12"/>
      <color rgb="FF7030A0"/>
      <name val="Arial"/>
      <family val="2"/>
    </font>
    <font>
      <u/>
      <sz val="12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vertical="center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9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3" fontId="3" fillId="0" borderId="0" xfId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43" fontId="4" fillId="0" borderId="0" xfId="0" applyNumberFormat="1" applyFont="1" applyAlignment="1">
      <alignment vertical="center"/>
    </xf>
    <xf numFmtId="14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Border="1" applyAlignment="1">
      <alignment vertical="center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0" fontId="14" fillId="0" borderId="0" xfId="0" applyFont="1" applyAlignment="1">
      <alignment vertical="center"/>
    </xf>
    <xf numFmtId="2" fontId="3" fillId="4" borderId="6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8" fillId="0" borderId="1" xfId="1" applyFont="1" applyFill="1" applyBorder="1" applyAlignment="1">
      <alignment horizontal="center" vertical="center" wrapText="1"/>
    </xf>
    <xf numFmtId="17" fontId="8" fillId="0" borderId="7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3" fillId="0" borderId="15" xfId="0" applyNumberFormat="1" applyFont="1" applyBorder="1" applyAlignment="1">
      <alignment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65" fontId="3" fillId="0" borderId="1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15" xfId="0" applyNumberFormat="1" applyFont="1" applyBorder="1" applyAlignment="1">
      <alignment vertical="center"/>
    </xf>
    <xf numFmtId="43" fontId="8" fillId="0" borderId="1" xfId="1" applyFont="1" applyFill="1" applyBorder="1" applyAlignment="1">
      <alignment horizontal="right" vertical="center" wrapText="1"/>
    </xf>
    <xf numFmtId="43" fontId="4" fillId="0" borderId="1" xfId="0" applyNumberFormat="1" applyFont="1" applyBorder="1" applyAlignment="1">
      <alignment horizontal="right" vertical="center"/>
    </xf>
    <xf numFmtId="43" fontId="3" fillId="0" borderId="15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15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16" fillId="0" borderId="0" xfId="2" applyFont="1"/>
    <xf numFmtId="0" fontId="3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17" fontId="3" fillId="4" borderId="1" xfId="0" applyNumberFormat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43" fontId="8" fillId="0" borderId="6" xfId="1" applyFont="1" applyFill="1" applyBorder="1" applyAlignment="1">
      <alignment horizontal="right" vertical="center" wrapText="1"/>
    </xf>
    <xf numFmtId="43" fontId="8" fillId="0" borderId="2" xfId="1" applyFont="1" applyFill="1" applyBorder="1" applyAlignment="1">
      <alignment horizontal="right" vertical="center" wrapText="1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3" fillId="0" borderId="2" xfId="1" applyFont="1" applyFill="1" applyBorder="1" applyAlignment="1" applyProtection="1">
      <alignment horizontal="right" vertical="center"/>
      <protection locked="0"/>
    </xf>
    <xf numFmtId="2" fontId="3" fillId="4" borderId="6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0" fontId="7" fillId="8" borderId="13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8" borderId="13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3" fontId="8" fillId="0" borderId="1" xfId="1" applyFont="1" applyFill="1" applyBorder="1" applyAlignment="1" applyProtection="1">
      <alignment horizontal="right" vertical="center" wrapText="1"/>
      <protection locked="0"/>
    </xf>
    <xf numFmtId="43" fontId="4" fillId="0" borderId="1" xfId="0" applyNumberFormat="1" applyFont="1" applyBorder="1" applyAlignment="1" applyProtection="1">
      <alignment horizontal="right" vertical="center"/>
      <protection locked="0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right" vertical="center" wrapText="1"/>
    </xf>
    <xf numFmtId="14" fontId="3" fillId="4" borderId="1" xfId="0" applyNumberFormat="1" applyFont="1" applyFill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8" fillId="4" borderId="6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2" fontId="8" fillId="4" borderId="29" xfId="0" applyNumberFormat="1" applyFont="1" applyFill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43" fontId="8" fillId="0" borderId="30" xfId="1" applyFont="1" applyBorder="1" applyAlignment="1">
      <alignment horizontal="right" vertical="center"/>
    </xf>
    <xf numFmtId="43" fontId="3" fillId="4" borderId="1" xfId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43" fontId="8" fillId="4" borderId="1" xfId="1" applyFont="1" applyFill="1" applyBorder="1" applyAlignment="1">
      <alignment horizontal="right" vertical="center"/>
    </xf>
    <xf numFmtId="0" fontId="8" fillId="4" borderId="30" xfId="0" applyFont="1" applyFill="1" applyBorder="1" applyAlignment="1">
      <alignment horizontal="right" vertical="center"/>
    </xf>
    <xf numFmtId="43" fontId="8" fillId="0" borderId="1" xfId="1" applyFont="1" applyBorder="1" applyAlignment="1">
      <alignment horizontal="right" vertical="center"/>
    </xf>
    <xf numFmtId="43" fontId="3" fillId="0" borderId="1" xfId="1" applyFont="1" applyFill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0" xfId="2" quotePrefix="1"/>
    <xf numFmtId="0" fontId="5" fillId="2" borderId="25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17" fontId="3" fillId="4" borderId="7" xfId="0" applyNumberFormat="1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17" fontId="8" fillId="0" borderId="7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8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/>
      <protection locked="0"/>
    </xf>
    <xf numFmtId="165" fontId="3" fillId="0" borderId="1" xfId="0" applyNumberFormat="1" applyFont="1" applyBorder="1" applyAlignment="1">
      <alignment horizontal="center" vertical="center"/>
    </xf>
    <xf numFmtId="17" fontId="8" fillId="0" borderId="9" xfId="0" applyNumberFormat="1" applyFont="1" applyBorder="1" applyAlignment="1">
      <alignment horizontal="left" vertical="center" wrapText="1"/>
    </xf>
    <xf numFmtId="17" fontId="8" fillId="0" borderId="8" xfId="0" applyNumberFormat="1" applyFont="1" applyBorder="1" applyAlignment="1">
      <alignment horizontal="left" vertical="center" wrapText="1"/>
    </xf>
    <xf numFmtId="17" fontId="3" fillId="4" borderId="7" xfId="0" applyNumberFormat="1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17" fontId="3" fillId="4" borderId="9" xfId="0" applyNumberFormat="1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 vertical="center" wrapText="1"/>
    </xf>
    <xf numFmtId="17" fontId="3" fillId="4" borderId="1" xfId="0" applyNumberFormat="1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3"/>
  <sheetViews>
    <sheetView showGridLines="0" tabSelected="1" zoomScale="190" zoomScaleNormal="190" workbookViewId="0">
      <selection activeCell="B10" sqref="B10"/>
    </sheetView>
  </sheetViews>
  <sheetFormatPr defaultColWidth="8.86328125" defaultRowHeight="15" x14ac:dyDescent="0.4"/>
  <cols>
    <col min="1" max="1" width="8.86328125" style="15"/>
    <col min="2" max="2" width="26.59765625" style="15" customWidth="1"/>
    <col min="3" max="16384" width="8.86328125" style="15"/>
  </cols>
  <sheetData>
    <row r="1" spans="1:7" x14ac:dyDescent="0.4">
      <c r="A1" s="82" t="s">
        <v>162</v>
      </c>
    </row>
    <row r="2" spans="1:7" x14ac:dyDescent="0.4">
      <c r="A2" s="82"/>
    </row>
    <row r="3" spans="1:7" x14ac:dyDescent="0.4">
      <c r="A3" s="82" t="s">
        <v>110</v>
      </c>
    </row>
    <row r="5" spans="1:7" x14ac:dyDescent="0.4">
      <c r="A5" s="15" t="s">
        <v>90</v>
      </c>
      <c r="B5" s="83">
        <v>45505</v>
      </c>
    </row>
    <row r="6" spans="1:7" x14ac:dyDescent="0.4">
      <c r="B6" s="83"/>
    </row>
    <row r="7" spans="1:7" x14ac:dyDescent="0.4">
      <c r="A7" s="81" t="s">
        <v>86</v>
      </c>
      <c r="B7" s="81" t="s">
        <v>208</v>
      </c>
      <c r="C7" s="81"/>
      <c r="D7" s="81"/>
      <c r="E7" s="81"/>
      <c r="F7" s="81"/>
      <c r="G7" s="81"/>
    </row>
    <row r="8" spans="1:7" x14ac:dyDescent="0.4">
      <c r="A8" s="81"/>
      <c r="B8" s="81" t="s">
        <v>209</v>
      </c>
      <c r="C8" s="81"/>
      <c r="D8" s="81"/>
      <c r="E8" s="81"/>
      <c r="F8" s="81"/>
      <c r="G8" s="81"/>
    </row>
    <row r="10" spans="1:7" ht="15.4" x14ac:dyDescent="0.45">
      <c r="A10" s="15" t="s">
        <v>91</v>
      </c>
      <c r="B10" s="130" t="s">
        <v>242</v>
      </c>
    </row>
    <row r="11" spans="1:7" ht="15.4" x14ac:dyDescent="0.45">
      <c r="B11" s="130" t="s">
        <v>243</v>
      </c>
    </row>
    <row r="12" spans="1:7" ht="15.4" x14ac:dyDescent="0.45">
      <c r="B12" s="130" t="s">
        <v>244</v>
      </c>
    </row>
    <row r="13" spans="1:7" x14ac:dyDescent="0.4">
      <c r="B13" s="84"/>
    </row>
  </sheetData>
  <hyperlinks>
    <hyperlink ref="B10" location="'12.1 -12.3'!A1" display="Uitwerking 12.1 -12.3" xr:uid="{9D71FD11-4A09-4EE6-8560-2CDB37B3B447}"/>
    <hyperlink ref="B11" location="'12.4 - 12.6'!A1" display="Uitwerking 12.4 - 12.6" xr:uid="{138F44B2-B174-4EB1-AB3E-FE4FAEAE1A85}"/>
    <hyperlink ref="B12" location="'12.7 - 12.11'!A1" display="Uitwerking 12.7 - 12.11" xr:uid="{4670EF52-9EFE-4FC7-8FE5-7529DC82A644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73"/>
  <sheetViews>
    <sheetView topLeftCell="A59" zoomScale="175" zoomScaleNormal="175" workbookViewId="0">
      <selection activeCell="C69" sqref="C69"/>
    </sheetView>
  </sheetViews>
  <sheetFormatPr defaultColWidth="8.86328125" defaultRowHeight="13.5" x14ac:dyDescent="0.35"/>
  <cols>
    <col min="1" max="1" width="8.86328125" style="18"/>
    <col min="2" max="2" width="34.265625" style="18" customWidth="1"/>
    <col min="3" max="16384" width="8.86328125" style="18"/>
  </cols>
  <sheetData>
    <row r="1" spans="1:2" ht="13.9" x14ac:dyDescent="0.4">
      <c r="A1" s="17" t="s">
        <v>92</v>
      </c>
    </row>
    <row r="3" spans="1:2" s="17" customFormat="1" ht="13.9" x14ac:dyDescent="0.4">
      <c r="A3" s="17" t="s">
        <v>110</v>
      </c>
    </row>
    <row r="5" spans="1:2" ht="13.9" x14ac:dyDescent="0.4">
      <c r="A5" s="17" t="s">
        <v>84</v>
      </c>
    </row>
    <row r="6" spans="1:2" x14ac:dyDescent="0.35">
      <c r="A6" s="18" t="s">
        <v>106</v>
      </c>
    </row>
    <row r="7" spans="1:2" x14ac:dyDescent="0.35">
      <c r="A7" s="18" t="s">
        <v>81</v>
      </c>
    </row>
    <row r="8" spans="1:2" x14ac:dyDescent="0.35">
      <c r="A8" s="18" t="s">
        <v>82</v>
      </c>
    </row>
    <row r="10" spans="1:2" s="19" customFormat="1" ht="13.9" x14ac:dyDescent="0.4">
      <c r="A10" s="19" t="s">
        <v>86</v>
      </c>
      <c r="B10" s="19" t="s">
        <v>88</v>
      </c>
    </row>
    <row r="11" spans="1:2" x14ac:dyDescent="0.35">
      <c r="B11" s="18" t="s">
        <v>87</v>
      </c>
    </row>
    <row r="12" spans="1:2" x14ac:dyDescent="0.35">
      <c r="B12" s="18" t="s">
        <v>89</v>
      </c>
    </row>
    <row r="13" spans="1:2" x14ac:dyDescent="0.35">
      <c r="B13" s="18" t="s">
        <v>94</v>
      </c>
    </row>
    <row r="14" spans="1:2" x14ac:dyDescent="0.35">
      <c r="B14" s="18" t="s">
        <v>95</v>
      </c>
    </row>
    <row r="16" spans="1:2" s="19" customFormat="1" ht="13.9" x14ac:dyDescent="0.4">
      <c r="A16" s="19" t="s">
        <v>86</v>
      </c>
      <c r="B16" s="19" t="s">
        <v>83</v>
      </c>
    </row>
    <row r="18" spans="1:3" ht="13.9" x14ac:dyDescent="0.4">
      <c r="A18" s="17" t="s">
        <v>29</v>
      </c>
      <c r="C18" s="18" t="s">
        <v>96</v>
      </c>
    </row>
    <row r="19" spans="1:3" x14ac:dyDescent="0.35">
      <c r="A19" s="20">
        <v>200</v>
      </c>
      <c r="B19" s="18" t="s">
        <v>30</v>
      </c>
    </row>
    <row r="20" spans="1:3" x14ac:dyDescent="0.35">
      <c r="A20" s="20">
        <v>210</v>
      </c>
      <c r="B20" s="18" t="s">
        <v>31</v>
      </c>
    </row>
    <row r="21" spans="1:3" x14ac:dyDescent="0.35">
      <c r="A21" s="20">
        <v>300</v>
      </c>
      <c r="B21" s="18" t="s">
        <v>32</v>
      </c>
    </row>
    <row r="22" spans="1:3" x14ac:dyDescent="0.35">
      <c r="A22" s="20">
        <v>310</v>
      </c>
      <c r="B22" s="18" t="s">
        <v>33</v>
      </c>
    </row>
    <row r="23" spans="1:3" x14ac:dyDescent="0.35">
      <c r="A23" s="20">
        <v>350</v>
      </c>
      <c r="B23" s="22" t="s">
        <v>111</v>
      </c>
    </row>
    <row r="24" spans="1:3" x14ac:dyDescent="0.35">
      <c r="A24" s="20">
        <v>360</v>
      </c>
      <c r="B24" s="22" t="s">
        <v>112</v>
      </c>
    </row>
    <row r="25" spans="1:3" x14ac:dyDescent="0.35">
      <c r="A25" s="20">
        <v>500</v>
      </c>
      <c r="B25" s="18" t="s">
        <v>34</v>
      </c>
    </row>
    <row r="26" spans="1:3" x14ac:dyDescent="0.35">
      <c r="A26" s="20">
        <v>510</v>
      </c>
      <c r="B26" s="18" t="s">
        <v>35</v>
      </c>
    </row>
    <row r="27" spans="1:3" x14ac:dyDescent="0.35">
      <c r="A27" s="20">
        <v>600</v>
      </c>
      <c r="B27" s="18" t="s">
        <v>36</v>
      </c>
    </row>
    <row r="28" spans="1:3" x14ac:dyDescent="0.35">
      <c r="A28" s="20">
        <v>680</v>
      </c>
      <c r="B28" s="18" t="s">
        <v>37</v>
      </c>
    </row>
    <row r="29" spans="1:3" x14ac:dyDescent="0.35">
      <c r="A29" s="20">
        <v>700</v>
      </c>
      <c r="B29" s="18" t="s">
        <v>38</v>
      </c>
    </row>
    <row r="30" spans="1:3" x14ac:dyDescent="0.35">
      <c r="A30" s="21">
        <v>1000</v>
      </c>
      <c r="B30" s="18" t="s">
        <v>39</v>
      </c>
    </row>
    <row r="31" spans="1:3" x14ac:dyDescent="0.35">
      <c r="A31" s="21">
        <v>1050</v>
      </c>
      <c r="B31" s="18" t="s">
        <v>40</v>
      </c>
    </row>
    <row r="32" spans="1:3" x14ac:dyDescent="0.35">
      <c r="A32" s="21">
        <v>1060</v>
      </c>
      <c r="B32" s="18" t="s">
        <v>41</v>
      </c>
    </row>
    <row r="33" spans="1:2" x14ac:dyDescent="0.35">
      <c r="A33" s="21">
        <v>1070</v>
      </c>
      <c r="B33" s="18" t="s">
        <v>42</v>
      </c>
    </row>
    <row r="34" spans="1:2" x14ac:dyDescent="0.35">
      <c r="A34" s="21">
        <v>1080</v>
      </c>
      <c r="B34" s="18" t="s">
        <v>43</v>
      </c>
    </row>
    <row r="35" spans="1:2" x14ac:dyDescent="0.35">
      <c r="A35" s="21">
        <v>1100</v>
      </c>
      <c r="B35" s="18" t="s">
        <v>44</v>
      </c>
    </row>
    <row r="36" spans="1:2" x14ac:dyDescent="0.35">
      <c r="A36" s="21">
        <v>1200</v>
      </c>
      <c r="B36" s="18" t="s">
        <v>45</v>
      </c>
    </row>
    <row r="37" spans="1:2" x14ac:dyDescent="0.35">
      <c r="A37" s="21">
        <v>1240</v>
      </c>
      <c r="B37" s="18" t="s">
        <v>46</v>
      </c>
    </row>
    <row r="38" spans="1:2" x14ac:dyDescent="0.35">
      <c r="A38" s="21">
        <v>1260</v>
      </c>
      <c r="B38" s="18" t="s">
        <v>47</v>
      </c>
    </row>
    <row r="39" spans="1:2" x14ac:dyDescent="0.35">
      <c r="A39" s="21">
        <v>1270</v>
      </c>
      <c r="B39" s="18" t="s">
        <v>48</v>
      </c>
    </row>
    <row r="40" spans="1:2" x14ac:dyDescent="0.35">
      <c r="A40" s="21">
        <v>1280</v>
      </c>
      <c r="B40" s="18" t="s">
        <v>49</v>
      </c>
    </row>
    <row r="41" spans="1:2" x14ac:dyDescent="0.35">
      <c r="A41" s="21">
        <v>1400</v>
      </c>
      <c r="B41" s="18" t="s">
        <v>50</v>
      </c>
    </row>
    <row r="42" spans="1:2" x14ac:dyDescent="0.35">
      <c r="A42" s="21">
        <v>1500</v>
      </c>
      <c r="B42" s="18" t="s">
        <v>51</v>
      </c>
    </row>
    <row r="43" spans="1:2" x14ac:dyDescent="0.35">
      <c r="A43" s="21">
        <v>1520</v>
      </c>
      <c r="B43" s="18" t="s">
        <v>52</v>
      </c>
    </row>
    <row r="44" spans="1:2" x14ac:dyDescent="0.35">
      <c r="A44" s="21">
        <v>1600</v>
      </c>
      <c r="B44" s="18" t="s">
        <v>53</v>
      </c>
    </row>
    <row r="45" spans="1:2" x14ac:dyDescent="0.35">
      <c r="A45" s="21">
        <v>1650</v>
      </c>
      <c r="B45" s="18" t="s">
        <v>54</v>
      </c>
    </row>
    <row r="46" spans="1:2" x14ac:dyDescent="0.35">
      <c r="A46" s="21">
        <v>1660</v>
      </c>
      <c r="B46" s="18" t="s">
        <v>55</v>
      </c>
    </row>
    <row r="47" spans="1:2" x14ac:dyDescent="0.35">
      <c r="A47" s="21">
        <v>1665</v>
      </c>
      <c r="B47" s="18" t="s">
        <v>56</v>
      </c>
    </row>
    <row r="48" spans="1:2" x14ac:dyDescent="0.35">
      <c r="A48" s="21">
        <v>1680</v>
      </c>
      <c r="B48" s="18" t="s">
        <v>57</v>
      </c>
    </row>
    <row r="49" spans="1:2" x14ac:dyDescent="0.35">
      <c r="A49" s="21">
        <v>3000</v>
      </c>
      <c r="B49" s="18" t="s">
        <v>58</v>
      </c>
    </row>
    <row r="50" spans="1:2" x14ac:dyDescent="0.35">
      <c r="A50" s="21">
        <v>4000</v>
      </c>
      <c r="B50" s="18" t="s">
        <v>59</v>
      </c>
    </row>
    <row r="51" spans="1:2" x14ac:dyDescent="0.35">
      <c r="A51" s="21">
        <v>4050</v>
      </c>
      <c r="B51" s="18" t="s">
        <v>60</v>
      </c>
    </row>
    <row r="52" spans="1:2" x14ac:dyDescent="0.35">
      <c r="A52" s="21">
        <v>4060</v>
      </c>
      <c r="B52" s="18" t="s">
        <v>61</v>
      </c>
    </row>
    <row r="53" spans="1:2" x14ac:dyDescent="0.35">
      <c r="A53" s="21">
        <v>4100</v>
      </c>
      <c r="B53" s="18" t="s">
        <v>62</v>
      </c>
    </row>
    <row r="54" spans="1:2" x14ac:dyDescent="0.35">
      <c r="A54" s="21">
        <v>4120</v>
      </c>
      <c r="B54" s="18" t="s">
        <v>63</v>
      </c>
    </row>
    <row r="55" spans="1:2" x14ac:dyDescent="0.35">
      <c r="A55" s="21">
        <v>4200</v>
      </c>
      <c r="B55" s="18" t="s">
        <v>64</v>
      </c>
    </row>
    <row r="56" spans="1:2" x14ac:dyDescent="0.35">
      <c r="A56" s="21">
        <v>4250</v>
      </c>
      <c r="B56" s="18" t="s">
        <v>65</v>
      </c>
    </row>
    <row r="57" spans="1:2" x14ac:dyDescent="0.35">
      <c r="A57" s="21">
        <v>4300</v>
      </c>
      <c r="B57" s="18" t="s">
        <v>66</v>
      </c>
    </row>
    <row r="58" spans="1:2" x14ac:dyDescent="0.35">
      <c r="A58" s="21">
        <v>4350</v>
      </c>
      <c r="B58" s="18" t="s">
        <v>67</v>
      </c>
    </row>
    <row r="59" spans="1:2" x14ac:dyDescent="0.35">
      <c r="A59" s="21">
        <v>4400</v>
      </c>
      <c r="B59" s="18" t="s">
        <v>68</v>
      </c>
    </row>
    <row r="60" spans="1:2" x14ac:dyDescent="0.35">
      <c r="A60" s="21">
        <v>4600</v>
      </c>
      <c r="B60" s="18" t="s">
        <v>69</v>
      </c>
    </row>
    <row r="61" spans="1:2" x14ac:dyDescent="0.35">
      <c r="A61" s="21">
        <v>4650</v>
      </c>
      <c r="B61" s="18" t="s">
        <v>70</v>
      </c>
    </row>
    <row r="62" spans="1:2" x14ac:dyDescent="0.35">
      <c r="A62" s="21">
        <v>4700</v>
      </c>
      <c r="B62" s="18" t="s">
        <v>80</v>
      </c>
    </row>
    <row r="63" spans="1:2" x14ac:dyDescent="0.35">
      <c r="A63" s="21">
        <v>4960</v>
      </c>
      <c r="B63" s="18" t="s">
        <v>71</v>
      </c>
    </row>
    <row r="64" spans="1:2" x14ac:dyDescent="0.35">
      <c r="A64" s="21">
        <v>4970</v>
      </c>
      <c r="B64" s="18" t="s">
        <v>72</v>
      </c>
    </row>
    <row r="65" spans="1:2" x14ac:dyDescent="0.35">
      <c r="A65" s="21">
        <v>4990</v>
      </c>
      <c r="B65" s="18" t="s">
        <v>73</v>
      </c>
    </row>
    <row r="66" spans="1:2" x14ac:dyDescent="0.35">
      <c r="A66" s="21">
        <v>7000</v>
      </c>
      <c r="B66" s="18" t="s">
        <v>74</v>
      </c>
    </row>
    <row r="67" spans="1:2" x14ac:dyDescent="0.35">
      <c r="A67" s="21">
        <v>8200</v>
      </c>
      <c r="B67" s="18" t="s">
        <v>75</v>
      </c>
    </row>
    <row r="68" spans="1:2" x14ac:dyDescent="0.35">
      <c r="A68" s="21">
        <v>8400</v>
      </c>
      <c r="B68" s="18" t="s">
        <v>76</v>
      </c>
    </row>
    <row r="69" spans="1:2" x14ac:dyDescent="0.35">
      <c r="A69" s="21">
        <v>8500</v>
      </c>
      <c r="B69" s="18" t="s">
        <v>77</v>
      </c>
    </row>
    <row r="70" spans="1:2" x14ac:dyDescent="0.35">
      <c r="A70" s="21">
        <v>8550</v>
      </c>
      <c r="B70" s="18" t="s">
        <v>78</v>
      </c>
    </row>
    <row r="71" spans="1:2" x14ac:dyDescent="0.35">
      <c r="A71" s="21">
        <v>9100</v>
      </c>
      <c r="B71" s="18" t="s">
        <v>79</v>
      </c>
    </row>
    <row r="72" spans="1:2" x14ac:dyDescent="0.35">
      <c r="A72" s="21">
        <v>9600</v>
      </c>
      <c r="B72" s="18" t="s">
        <v>104</v>
      </c>
    </row>
    <row r="73" spans="1:2" x14ac:dyDescent="0.35">
      <c r="A73" s="21">
        <v>9900</v>
      </c>
      <c r="B73" s="18" t="s">
        <v>105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1EF4-5B15-4A71-A0DD-7FF71AB77090}">
  <dimension ref="A1:L188"/>
  <sheetViews>
    <sheetView showGridLines="0" topLeftCell="A79" zoomScale="85" zoomScaleNormal="85" workbookViewId="0">
      <selection activeCell="C98" sqref="C98"/>
    </sheetView>
  </sheetViews>
  <sheetFormatPr defaultColWidth="8.86328125" defaultRowHeight="15" x14ac:dyDescent="0.45"/>
  <cols>
    <col min="1" max="1" width="2.86328125" style="24" customWidth="1"/>
    <col min="2" max="2" width="13.265625" style="2" customWidth="1"/>
    <col min="3" max="3" width="11.73046875" style="2" customWidth="1"/>
    <col min="4" max="4" width="12.86328125" style="2" customWidth="1"/>
    <col min="5" max="5" width="18.1328125" style="2" customWidth="1"/>
    <col min="6" max="6" width="14" style="2" customWidth="1"/>
    <col min="7" max="7" width="9.73046875" style="2" customWidth="1"/>
    <col min="8" max="8" width="11" style="2" customWidth="1"/>
    <col min="9" max="9" width="16.73046875" style="2" customWidth="1"/>
    <col min="10" max="10" width="12.59765625" style="2" customWidth="1"/>
    <col min="11" max="11" width="12.26562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163</v>
      </c>
      <c r="D1" s="1" t="s">
        <v>132</v>
      </c>
    </row>
    <row r="2" spans="1:11" x14ac:dyDescent="0.45">
      <c r="B2" s="25"/>
    </row>
    <row r="3" spans="1:11" ht="18" customHeight="1" x14ac:dyDescent="0.45">
      <c r="B3" s="1" t="s">
        <v>113</v>
      </c>
    </row>
    <row r="4" spans="1:11" ht="18" customHeight="1" x14ac:dyDescent="0.45">
      <c r="A4" s="24" t="s">
        <v>16</v>
      </c>
      <c r="B4" s="2" t="s">
        <v>133</v>
      </c>
    </row>
    <row r="5" spans="1:11" ht="10.9" customHeight="1" x14ac:dyDescent="0.4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8" customHeight="1" x14ac:dyDescent="0.45">
      <c r="A6" s="4"/>
      <c r="B6" s="5" t="s">
        <v>97</v>
      </c>
      <c r="C6" s="3"/>
      <c r="D6" s="3"/>
      <c r="E6" s="3"/>
      <c r="F6" s="3"/>
      <c r="G6" s="3"/>
      <c r="H6" s="3"/>
      <c r="I6" s="3"/>
      <c r="J6" s="3"/>
      <c r="K6" s="3"/>
    </row>
    <row r="7" spans="1:11" ht="10.9" customHeight="1" x14ac:dyDescent="0.45">
      <c r="A7" s="4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8" customHeight="1" x14ac:dyDescent="0.45">
      <c r="A8" s="4"/>
      <c r="B8" s="6" t="s">
        <v>5</v>
      </c>
      <c r="C8" s="52">
        <v>14055</v>
      </c>
      <c r="D8" s="165" t="s">
        <v>164</v>
      </c>
      <c r="E8" s="165"/>
      <c r="F8" s="3"/>
      <c r="G8" s="3"/>
      <c r="H8" s="3"/>
      <c r="I8" s="3"/>
      <c r="J8" s="3"/>
      <c r="K8" s="3"/>
    </row>
    <row r="9" spans="1:11" ht="10.9" customHeight="1" x14ac:dyDescent="0.45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8" customHeight="1" x14ac:dyDescent="0.45">
      <c r="A10" s="4"/>
      <c r="B10" s="6" t="s">
        <v>0</v>
      </c>
      <c r="C10" s="7">
        <v>50</v>
      </c>
      <c r="D10" s="3"/>
      <c r="E10" s="6" t="s">
        <v>8</v>
      </c>
      <c r="F10" s="8" t="s">
        <v>210</v>
      </c>
      <c r="G10" s="3"/>
      <c r="H10" s="166" t="s">
        <v>9</v>
      </c>
      <c r="I10" s="167"/>
      <c r="J10" s="9" t="s">
        <v>211</v>
      </c>
      <c r="K10" s="3"/>
    </row>
    <row r="11" spans="1:11" ht="18" customHeight="1" x14ac:dyDescent="0.45">
      <c r="A11" s="4"/>
      <c r="B11" s="6" t="s">
        <v>6</v>
      </c>
      <c r="C11" s="52" t="s">
        <v>165</v>
      </c>
      <c r="D11" s="3"/>
      <c r="E11" s="6" t="s">
        <v>25</v>
      </c>
      <c r="F11" s="54" t="s">
        <v>166</v>
      </c>
      <c r="G11" s="3"/>
      <c r="H11" s="166" t="s">
        <v>1</v>
      </c>
      <c r="I11" s="167"/>
      <c r="J11" s="53">
        <v>45597</v>
      </c>
      <c r="K11" s="3"/>
    </row>
    <row r="12" spans="1:11" ht="18" customHeight="1" x14ac:dyDescent="0.45">
      <c r="A12" s="4"/>
      <c r="B12" s="6" t="s">
        <v>7</v>
      </c>
      <c r="C12" s="53">
        <v>45627</v>
      </c>
      <c r="D12" s="3"/>
      <c r="E12" s="6" t="s">
        <v>4</v>
      </c>
      <c r="F12" s="54" t="s">
        <v>167</v>
      </c>
      <c r="G12" s="3"/>
      <c r="H12" s="166" t="s">
        <v>10</v>
      </c>
      <c r="I12" s="167"/>
      <c r="J12" s="55">
        <f>I17+J17</f>
        <v>24200</v>
      </c>
      <c r="K12" s="3" t="s">
        <v>11</v>
      </c>
    </row>
    <row r="13" spans="1:11" ht="10.9" customHeight="1" x14ac:dyDescent="0.4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8" customHeight="1" x14ac:dyDescent="0.45">
      <c r="A14" s="4"/>
      <c r="B14" s="5" t="s">
        <v>12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ht="10.9" customHeight="1" x14ac:dyDescent="0.4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32.450000000000003" customHeight="1" x14ac:dyDescent="0.45">
      <c r="A16" s="4"/>
      <c r="B16" s="33" t="s">
        <v>98</v>
      </c>
      <c r="C16" s="156" t="s">
        <v>6</v>
      </c>
      <c r="D16" s="156"/>
      <c r="E16" s="156"/>
      <c r="F16" s="33" t="s">
        <v>2</v>
      </c>
      <c r="G16" s="33" t="s">
        <v>20</v>
      </c>
      <c r="H16" s="33" t="s">
        <v>109</v>
      </c>
      <c r="I16" s="33" t="s">
        <v>10</v>
      </c>
      <c r="J16" s="33" t="s">
        <v>3</v>
      </c>
      <c r="K16" s="3"/>
    </row>
    <row r="17" spans="1:11" ht="18" customHeight="1" x14ac:dyDescent="0.45">
      <c r="A17" s="4"/>
      <c r="B17" s="54" t="s">
        <v>168</v>
      </c>
      <c r="C17" s="140" t="s">
        <v>169</v>
      </c>
      <c r="D17" s="140"/>
      <c r="E17" s="140"/>
      <c r="F17" s="52">
        <v>1</v>
      </c>
      <c r="G17" s="56">
        <v>0.21</v>
      </c>
      <c r="H17" s="57" t="s">
        <v>170</v>
      </c>
      <c r="I17" s="58">
        <v>20000</v>
      </c>
      <c r="J17" s="58">
        <v>4200</v>
      </c>
      <c r="K17" s="3"/>
    </row>
    <row r="18" spans="1:11" ht="10.9" customHeight="1" x14ac:dyDescent="0.4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8" customHeight="1" x14ac:dyDescent="0.45">
      <c r="B19" s="59" t="s">
        <v>171</v>
      </c>
    </row>
    <row r="20" spans="1:11" ht="18" customHeight="1" x14ac:dyDescent="0.45"/>
    <row r="21" spans="1:11" ht="18" customHeight="1" x14ac:dyDescent="0.45">
      <c r="A21" s="24" t="s">
        <v>21</v>
      </c>
      <c r="B21" s="2" t="s">
        <v>114</v>
      </c>
    </row>
    <row r="22" spans="1:11" ht="18" customHeight="1" x14ac:dyDescent="0.45">
      <c r="B22" s="163" t="s">
        <v>26</v>
      </c>
      <c r="C22" s="164"/>
      <c r="D22" s="164"/>
      <c r="E22" s="164"/>
      <c r="F22" s="164"/>
      <c r="G22" s="164"/>
      <c r="H22" s="164"/>
      <c r="I22" s="164"/>
      <c r="J22" s="164"/>
      <c r="K22" s="13" t="s">
        <v>27</v>
      </c>
    </row>
    <row r="23" spans="1:11" ht="18" customHeight="1" x14ac:dyDescent="0.45">
      <c r="B23" s="141" t="s">
        <v>28</v>
      </c>
      <c r="C23" s="142"/>
      <c r="D23" s="142"/>
      <c r="E23" s="143"/>
      <c r="F23" s="144" t="s">
        <v>23</v>
      </c>
      <c r="G23" s="146" t="s">
        <v>6</v>
      </c>
      <c r="H23" s="147"/>
      <c r="I23" s="148"/>
      <c r="J23" s="152" t="s">
        <v>14</v>
      </c>
      <c r="K23" s="131" t="s">
        <v>15</v>
      </c>
    </row>
    <row r="24" spans="1:11" ht="18" customHeight="1" x14ac:dyDescent="0.45">
      <c r="B24" s="89" t="s">
        <v>107</v>
      </c>
      <c r="C24" s="90" t="s">
        <v>108</v>
      </c>
      <c r="D24" s="90"/>
      <c r="E24" s="91"/>
      <c r="F24" s="145"/>
      <c r="G24" s="149"/>
      <c r="H24" s="150"/>
      <c r="I24" s="151"/>
      <c r="J24" s="153"/>
      <c r="K24" s="132"/>
    </row>
    <row r="25" spans="1:11" ht="18" customHeight="1" x14ac:dyDescent="0.45">
      <c r="B25" s="92">
        <v>300</v>
      </c>
      <c r="C25" s="133" t="str">
        <f>_xlfn.XLOOKUP(B25,'H 12 aanwijzingen'!$A$19:$A$73,'H 12 aanwijzingen'!$B$19:$B$73,"nog geen rekening gekozen",1)</f>
        <v>Inventaris</v>
      </c>
      <c r="D25" s="134"/>
      <c r="E25" s="135"/>
      <c r="F25" s="93"/>
      <c r="G25" s="140" t="s">
        <v>169</v>
      </c>
      <c r="H25" s="140"/>
      <c r="I25" s="140"/>
      <c r="J25" s="95">
        <v>20000</v>
      </c>
      <c r="K25" s="96"/>
    </row>
    <row r="26" spans="1:11" ht="18" customHeight="1" x14ac:dyDescent="0.45">
      <c r="B26" s="92">
        <v>1600</v>
      </c>
      <c r="C26" s="133" t="str">
        <f>_xlfn.XLOOKUP(B26,'H 12 aanwijzingen'!$A$19:$A$73,'H 12 aanwijzingen'!$B$19:$B$73,"nog geen rekening gekozen",1)</f>
        <v>Te verrekenen omzetbelasting</v>
      </c>
      <c r="D26" s="134"/>
      <c r="E26" s="135"/>
      <c r="F26" s="93"/>
      <c r="G26" s="140" t="s">
        <v>164</v>
      </c>
      <c r="H26" s="140"/>
      <c r="I26" s="140"/>
      <c r="J26" s="95">
        <v>4200</v>
      </c>
      <c r="K26" s="96"/>
    </row>
    <row r="27" spans="1:11" ht="18" customHeight="1" x14ac:dyDescent="0.45">
      <c r="B27" s="92">
        <v>1400</v>
      </c>
      <c r="C27" s="133" t="str">
        <f>_xlfn.XLOOKUP(B27,'H 12 aanwijzingen'!$A$19:$A$73,'H 12 aanwijzingen'!$B$19:$B$73,"nog geen rekening gekozen",1)</f>
        <v>Crediteuren</v>
      </c>
      <c r="D27" s="134"/>
      <c r="E27" s="135"/>
      <c r="F27" s="93">
        <v>14055</v>
      </c>
      <c r="G27" s="140" t="s">
        <v>169</v>
      </c>
      <c r="H27" s="140"/>
      <c r="I27" s="140"/>
      <c r="J27" s="95"/>
      <c r="K27" s="96">
        <v>24200</v>
      </c>
    </row>
    <row r="28" spans="1:11" ht="18" customHeight="1" x14ac:dyDescent="0.45">
      <c r="B28" s="92"/>
      <c r="C28" s="133"/>
      <c r="D28" s="134"/>
      <c r="E28" s="135"/>
      <c r="F28" s="94"/>
      <c r="G28" s="137"/>
      <c r="H28" s="138"/>
      <c r="I28" s="139"/>
      <c r="J28" s="97"/>
      <c r="K28" s="98"/>
    </row>
    <row r="29" spans="1:11" ht="18" customHeight="1" x14ac:dyDescent="0.45"/>
    <row r="30" spans="1:11" ht="18" customHeight="1" x14ac:dyDescent="0.45">
      <c r="A30" s="24" t="s">
        <v>18</v>
      </c>
      <c r="B30" s="16" t="s">
        <v>115</v>
      </c>
    </row>
    <row r="31" spans="1:11" ht="10.9" customHeight="1" x14ac:dyDescent="0.4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8" customHeight="1" x14ac:dyDescent="0.45">
      <c r="A32" s="4"/>
      <c r="B32" s="5" t="s">
        <v>85</v>
      </c>
      <c r="C32" s="3"/>
      <c r="D32" s="3"/>
      <c r="E32" s="3"/>
      <c r="F32" s="3"/>
      <c r="G32" s="3"/>
      <c r="H32" s="3"/>
      <c r="I32" s="3"/>
      <c r="J32" s="3"/>
      <c r="K32" s="3"/>
    </row>
    <row r="33" spans="1:11" ht="10.9" customHeight="1" x14ac:dyDescent="0.4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8" customHeight="1" x14ac:dyDescent="0.45">
      <c r="A34" s="4"/>
      <c r="B34" s="6" t="s">
        <v>0</v>
      </c>
      <c r="C34" s="7">
        <v>90</v>
      </c>
      <c r="D34" s="3"/>
      <c r="E34" s="6" t="s">
        <v>8</v>
      </c>
      <c r="F34" s="8" t="s">
        <v>210</v>
      </c>
      <c r="G34" s="3"/>
      <c r="H34" s="154" t="s">
        <v>9</v>
      </c>
      <c r="I34" s="155"/>
      <c r="J34" s="9" t="s">
        <v>212</v>
      </c>
      <c r="K34" s="3"/>
    </row>
    <row r="35" spans="1:11" ht="10.9" customHeight="1" x14ac:dyDescent="0.45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8" customHeight="1" x14ac:dyDescent="0.45">
      <c r="A36" s="4"/>
      <c r="B36" s="5" t="s">
        <v>12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ht="10.9" customHeight="1" x14ac:dyDescent="0.4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31.15" customHeight="1" x14ac:dyDescent="0.45">
      <c r="A38" s="4"/>
      <c r="B38" s="10" t="s">
        <v>13</v>
      </c>
      <c r="C38" s="33" t="s">
        <v>17</v>
      </c>
      <c r="D38" s="33" t="s">
        <v>24</v>
      </c>
      <c r="E38" s="156" t="s">
        <v>6</v>
      </c>
      <c r="F38" s="156"/>
      <c r="G38" s="156"/>
      <c r="H38" s="156"/>
      <c r="I38" s="23" t="s">
        <v>14</v>
      </c>
      <c r="J38" s="11" t="s">
        <v>15</v>
      </c>
      <c r="K38" s="3"/>
    </row>
    <row r="39" spans="1:11" ht="18" customHeight="1" x14ac:dyDescent="0.45">
      <c r="A39" s="4"/>
      <c r="B39" s="53">
        <v>45626</v>
      </c>
      <c r="C39" s="52">
        <v>4100</v>
      </c>
      <c r="D39" s="52"/>
      <c r="E39" s="157" t="s">
        <v>169</v>
      </c>
      <c r="F39" s="158"/>
      <c r="G39" s="158"/>
      <c r="H39" s="159"/>
      <c r="I39" s="60">
        <v>300</v>
      </c>
      <c r="J39" s="61"/>
      <c r="K39" s="3"/>
    </row>
    <row r="40" spans="1:11" ht="18" customHeight="1" x14ac:dyDescent="0.45">
      <c r="A40" s="4"/>
      <c r="B40" s="53">
        <v>45626</v>
      </c>
      <c r="C40" s="54" t="s">
        <v>172</v>
      </c>
      <c r="D40" s="52"/>
      <c r="E40" s="187">
        <v>45597</v>
      </c>
      <c r="F40" s="158"/>
      <c r="G40" s="158"/>
      <c r="H40" s="159"/>
      <c r="I40" s="60"/>
      <c r="J40" s="58">
        <v>300</v>
      </c>
      <c r="K40" s="3"/>
    </row>
    <row r="41" spans="1:11" ht="18" customHeight="1" x14ac:dyDescent="0.45">
      <c r="A41" s="4"/>
      <c r="B41" s="26"/>
      <c r="C41" s="28"/>
      <c r="D41" s="34"/>
      <c r="E41" s="160"/>
      <c r="F41" s="161"/>
      <c r="G41" s="161"/>
      <c r="H41" s="162"/>
      <c r="I41" s="27"/>
      <c r="J41" s="14"/>
      <c r="K41" s="3"/>
    </row>
    <row r="42" spans="1:11" ht="10.9" customHeight="1" x14ac:dyDescent="0.4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8" customHeight="1" x14ac:dyDescent="0.45"/>
    <row r="44" spans="1:11" ht="18" customHeight="1" x14ac:dyDescent="0.45">
      <c r="A44" s="24" t="s">
        <v>19</v>
      </c>
      <c r="B44" s="2" t="s">
        <v>213</v>
      </c>
    </row>
    <row r="45" spans="1:11" ht="18" customHeight="1" x14ac:dyDescent="0.45">
      <c r="B45" s="163" t="s">
        <v>26</v>
      </c>
      <c r="C45" s="164"/>
      <c r="D45" s="164"/>
      <c r="E45" s="164"/>
      <c r="F45" s="164"/>
      <c r="G45" s="164"/>
      <c r="H45" s="164"/>
      <c r="I45" s="164"/>
      <c r="J45" s="164"/>
      <c r="K45" s="13" t="s">
        <v>27</v>
      </c>
    </row>
    <row r="46" spans="1:11" ht="18" customHeight="1" x14ac:dyDescent="0.45">
      <c r="B46" s="141" t="s">
        <v>28</v>
      </c>
      <c r="C46" s="142"/>
      <c r="D46" s="142"/>
      <c r="E46" s="143"/>
      <c r="F46" s="144" t="s">
        <v>23</v>
      </c>
      <c r="G46" s="146" t="s">
        <v>6</v>
      </c>
      <c r="H46" s="147"/>
      <c r="I46" s="148"/>
      <c r="J46" s="152" t="s">
        <v>14</v>
      </c>
      <c r="K46" s="131" t="s">
        <v>15</v>
      </c>
    </row>
    <row r="47" spans="1:11" ht="18" customHeight="1" x14ac:dyDescent="0.45">
      <c r="B47" s="89" t="s">
        <v>107</v>
      </c>
      <c r="C47" s="90" t="s">
        <v>108</v>
      </c>
      <c r="D47" s="90"/>
      <c r="E47" s="91"/>
      <c r="F47" s="145"/>
      <c r="G47" s="149"/>
      <c r="H47" s="150"/>
      <c r="I47" s="151"/>
      <c r="J47" s="153"/>
      <c r="K47" s="132"/>
    </row>
    <row r="48" spans="1:11" ht="18" customHeight="1" x14ac:dyDescent="0.45">
      <c r="B48" s="92">
        <v>4100</v>
      </c>
      <c r="C48" s="133" t="str">
        <f>_xlfn.XLOOKUP(B48,'H 12 aanwijzingen'!$A$19:$A$73,'H 12 aanwijzingen'!$B$19:$B$73,"nog geen rekening gekozen",1)</f>
        <v>Afschrijvingskosten vaste activa</v>
      </c>
      <c r="D48" s="134"/>
      <c r="E48" s="135"/>
      <c r="F48" s="94"/>
      <c r="G48" s="136" t="s">
        <v>169</v>
      </c>
      <c r="H48" s="136"/>
      <c r="I48" s="136"/>
      <c r="J48" s="99">
        <v>300</v>
      </c>
      <c r="K48" s="100"/>
    </row>
    <row r="49" spans="1:11" ht="18" customHeight="1" x14ac:dyDescent="0.45">
      <c r="B49" s="92">
        <v>310</v>
      </c>
      <c r="C49" s="133" t="str">
        <f>_xlfn.XLOOKUP(B49,'H 12 aanwijzingen'!$A$19:$A$73,'H 12 aanwijzingen'!$B$19:$B$73,"nog geen rekening gekozen",1)</f>
        <v>Cumulatieve afschrijving inventaris</v>
      </c>
      <c r="D49" s="134"/>
      <c r="E49" s="135"/>
      <c r="F49" s="94"/>
      <c r="G49" s="171">
        <v>45597</v>
      </c>
      <c r="H49" s="172"/>
      <c r="I49" s="173"/>
      <c r="J49" s="99"/>
      <c r="K49" s="101">
        <v>300</v>
      </c>
    </row>
    <row r="50" spans="1:11" ht="18" customHeight="1" x14ac:dyDescent="0.45">
      <c r="B50" s="92"/>
      <c r="C50" s="133"/>
      <c r="D50" s="134"/>
      <c r="E50" s="135"/>
      <c r="F50" s="94"/>
      <c r="G50" s="137"/>
      <c r="H50" s="138"/>
      <c r="I50" s="139"/>
      <c r="J50" s="97"/>
      <c r="K50" s="98"/>
    </row>
    <row r="51" spans="1:11" ht="18" customHeight="1" x14ac:dyDescent="0.45">
      <c r="B51" s="37"/>
      <c r="C51" s="16"/>
      <c r="D51" s="16"/>
      <c r="E51" s="16"/>
      <c r="F51" s="38"/>
      <c r="G51" s="39"/>
      <c r="H51" s="39"/>
      <c r="I51" s="39"/>
      <c r="J51" s="40"/>
      <c r="K51" s="41"/>
    </row>
    <row r="52" spans="1:11" ht="18" customHeight="1" x14ac:dyDescent="0.45">
      <c r="A52" s="24" t="s">
        <v>99</v>
      </c>
      <c r="B52" s="2" t="s">
        <v>214</v>
      </c>
    </row>
    <row r="53" spans="1:11" ht="18" customHeight="1" x14ac:dyDescent="0.45">
      <c r="B53" s="174" t="s">
        <v>116</v>
      </c>
      <c r="C53" s="175"/>
      <c r="D53" s="175"/>
      <c r="E53" s="175"/>
      <c r="F53" s="175"/>
      <c r="G53" s="175"/>
      <c r="H53" s="175"/>
      <c r="I53" s="175"/>
      <c r="J53" s="12" t="s">
        <v>117</v>
      </c>
    </row>
    <row r="54" spans="1:11" ht="28.15" customHeight="1" x14ac:dyDescent="0.45">
      <c r="B54" s="102" t="s">
        <v>13</v>
      </c>
      <c r="C54" s="102" t="s">
        <v>0</v>
      </c>
      <c r="D54" s="102" t="s">
        <v>22</v>
      </c>
      <c r="E54" s="176" t="s">
        <v>6</v>
      </c>
      <c r="F54" s="176"/>
      <c r="G54" s="176"/>
      <c r="H54" s="176"/>
      <c r="I54" s="107" t="s">
        <v>14</v>
      </c>
      <c r="J54" s="107" t="s">
        <v>15</v>
      </c>
    </row>
    <row r="55" spans="1:11" ht="18" customHeight="1" x14ac:dyDescent="0.45">
      <c r="B55" s="103">
        <v>45597</v>
      </c>
      <c r="C55" s="86">
        <v>50</v>
      </c>
      <c r="D55" s="86" t="s">
        <v>211</v>
      </c>
      <c r="E55" s="177" t="s">
        <v>169</v>
      </c>
      <c r="F55" s="172"/>
      <c r="G55" s="172"/>
      <c r="H55" s="173"/>
      <c r="I55" s="74">
        <v>20000</v>
      </c>
      <c r="J55" s="108"/>
    </row>
    <row r="56" spans="1:11" ht="18" customHeight="1" x14ac:dyDescent="0.45">
      <c r="B56" s="103">
        <v>45657</v>
      </c>
      <c r="C56" s="86"/>
      <c r="D56" s="86"/>
      <c r="E56" s="136" t="s">
        <v>173</v>
      </c>
      <c r="F56" s="136"/>
      <c r="G56" s="136"/>
      <c r="H56" s="136"/>
      <c r="I56" s="74"/>
      <c r="J56" s="74">
        <v>20000</v>
      </c>
    </row>
    <row r="57" spans="1:11" ht="18" customHeight="1" x14ac:dyDescent="0.45">
      <c r="B57" s="104"/>
      <c r="C57" s="104"/>
      <c r="D57" s="104"/>
      <c r="E57" s="178" t="s">
        <v>174</v>
      </c>
      <c r="F57" s="179"/>
      <c r="G57" s="179"/>
      <c r="H57" s="180"/>
      <c r="I57" s="75">
        <f>SUM(I55:I56)</f>
        <v>20000</v>
      </c>
      <c r="J57" s="75">
        <f>SUM(J55:J56)</f>
        <v>20000</v>
      </c>
    </row>
    <row r="58" spans="1:11" ht="18" customHeight="1" x14ac:dyDescent="0.45">
      <c r="B58" s="105"/>
      <c r="C58" s="87"/>
      <c r="D58" s="87"/>
      <c r="E58" s="181"/>
      <c r="F58" s="181"/>
      <c r="G58" s="181"/>
      <c r="H58" s="181"/>
      <c r="I58" s="109"/>
      <c r="J58" s="109"/>
    </row>
    <row r="59" spans="1:11" ht="18" customHeight="1" x14ac:dyDescent="0.45">
      <c r="A59" s="31"/>
      <c r="B59" s="106"/>
      <c r="C59" s="106"/>
      <c r="D59" s="106"/>
      <c r="E59" s="168"/>
      <c r="F59" s="169"/>
      <c r="G59" s="169"/>
      <c r="H59" s="170"/>
      <c r="I59" s="110"/>
      <c r="J59" s="110"/>
    </row>
    <row r="60" spans="1:11" ht="18" customHeight="1" x14ac:dyDescent="0.45"/>
    <row r="61" spans="1:11" ht="18" customHeight="1" x14ac:dyDescent="0.45">
      <c r="A61" s="24" t="s">
        <v>100</v>
      </c>
      <c r="B61" s="2" t="s">
        <v>215</v>
      </c>
    </row>
    <row r="62" spans="1:11" ht="18" customHeight="1" x14ac:dyDescent="0.45">
      <c r="B62" s="32" t="s">
        <v>103</v>
      </c>
    </row>
    <row r="63" spans="1:11" ht="18" customHeight="1" x14ac:dyDescent="0.45">
      <c r="B63" s="174" t="s">
        <v>118</v>
      </c>
      <c r="C63" s="175"/>
      <c r="D63" s="175"/>
      <c r="E63" s="175"/>
      <c r="F63" s="175"/>
      <c r="G63" s="175"/>
      <c r="H63" s="175"/>
      <c r="I63" s="175"/>
      <c r="J63" s="12" t="s">
        <v>117</v>
      </c>
    </row>
    <row r="64" spans="1:11" ht="28.9" customHeight="1" x14ac:dyDescent="0.45">
      <c r="B64" s="111" t="s">
        <v>13</v>
      </c>
      <c r="C64" s="111" t="s">
        <v>0</v>
      </c>
      <c r="D64" s="111" t="s">
        <v>22</v>
      </c>
      <c r="E64" s="182" t="s">
        <v>6</v>
      </c>
      <c r="F64" s="182"/>
      <c r="G64" s="182"/>
      <c r="H64" s="182"/>
      <c r="I64" s="112" t="s">
        <v>14</v>
      </c>
      <c r="J64" s="112" t="s">
        <v>15</v>
      </c>
    </row>
    <row r="65" spans="1:10" ht="18" customHeight="1" x14ac:dyDescent="0.45">
      <c r="B65" s="103">
        <v>45626</v>
      </c>
      <c r="C65" s="85">
        <v>90</v>
      </c>
      <c r="D65" s="86" t="s">
        <v>212</v>
      </c>
      <c r="E65" s="63">
        <v>45597</v>
      </c>
      <c r="F65" s="64"/>
      <c r="G65" s="64"/>
      <c r="H65" s="65"/>
      <c r="I65" s="74"/>
      <c r="J65" s="74">
        <v>300</v>
      </c>
    </row>
    <row r="66" spans="1:10" ht="18" customHeight="1" x14ac:dyDescent="0.45">
      <c r="B66" s="103">
        <v>45657</v>
      </c>
      <c r="C66" s="85">
        <v>90</v>
      </c>
      <c r="D66" s="86" t="s">
        <v>175</v>
      </c>
      <c r="E66" s="63">
        <v>45627</v>
      </c>
      <c r="F66" s="64"/>
      <c r="G66" s="64"/>
      <c r="H66" s="65"/>
      <c r="I66" s="74"/>
      <c r="J66" s="74">
        <v>300</v>
      </c>
    </row>
    <row r="67" spans="1:10" ht="18" customHeight="1" x14ac:dyDescent="0.45">
      <c r="B67" s="103">
        <v>45657</v>
      </c>
      <c r="C67" s="86"/>
      <c r="D67" s="86"/>
      <c r="E67" s="136" t="s">
        <v>173</v>
      </c>
      <c r="F67" s="136"/>
      <c r="G67" s="136"/>
      <c r="H67" s="136"/>
      <c r="I67" s="74">
        <v>600</v>
      </c>
      <c r="J67" s="74"/>
    </row>
    <row r="68" spans="1:10" ht="18" customHeight="1" x14ac:dyDescent="0.45">
      <c r="B68" s="104"/>
      <c r="C68" s="104"/>
      <c r="D68" s="104"/>
      <c r="E68" s="178" t="s">
        <v>174</v>
      </c>
      <c r="F68" s="179"/>
      <c r="G68" s="179"/>
      <c r="H68" s="180"/>
      <c r="I68" s="75">
        <f>SUM(I65:I67)</f>
        <v>600</v>
      </c>
      <c r="J68" s="75">
        <f>SUM(J65:J67)</f>
        <v>600</v>
      </c>
    </row>
    <row r="69" spans="1:10" ht="18" customHeight="1" x14ac:dyDescent="0.45">
      <c r="B69" s="105"/>
      <c r="C69" s="87"/>
      <c r="D69" s="87"/>
      <c r="E69" s="181"/>
      <c r="F69" s="181"/>
      <c r="G69" s="181"/>
      <c r="H69" s="181"/>
      <c r="I69" s="109"/>
      <c r="J69" s="109"/>
    </row>
    <row r="70" spans="1:10" ht="18" customHeight="1" x14ac:dyDescent="0.45">
      <c r="B70" s="106"/>
      <c r="C70" s="106"/>
      <c r="D70" s="106"/>
      <c r="E70" s="168"/>
      <c r="F70" s="169"/>
      <c r="G70" s="169"/>
      <c r="H70" s="170"/>
      <c r="I70" s="110"/>
      <c r="J70" s="110"/>
    </row>
    <row r="71" spans="1:10" ht="18" customHeight="1" x14ac:dyDescent="0.45"/>
    <row r="72" spans="1:10" ht="18" customHeight="1" x14ac:dyDescent="0.45">
      <c r="A72" s="24" t="s">
        <v>101</v>
      </c>
      <c r="B72" s="2" t="s">
        <v>216</v>
      </c>
    </row>
    <row r="73" spans="1:10" ht="18" customHeight="1" x14ac:dyDescent="0.45">
      <c r="B73" s="2" t="s">
        <v>103</v>
      </c>
    </row>
    <row r="74" spans="1:10" ht="18" customHeight="1" x14ac:dyDescent="0.45">
      <c r="B74" s="174" t="s">
        <v>119</v>
      </c>
      <c r="C74" s="175"/>
      <c r="D74" s="175"/>
      <c r="E74" s="175"/>
      <c r="F74" s="175"/>
      <c r="G74" s="175"/>
      <c r="H74" s="175"/>
      <c r="I74" s="175"/>
      <c r="J74" s="12" t="s">
        <v>11</v>
      </c>
    </row>
    <row r="75" spans="1:10" ht="28.5" customHeight="1" x14ac:dyDescent="0.45">
      <c r="B75" s="102" t="s">
        <v>13</v>
      </c>
      <c r="C75" s="102" t="s">
        <v>0</v>
      </c>
      <c r="D75" s="102" t="s">
        <v>22</v>
      </c>
      <c r="E75" s="176" t="s">
        <v>6</v>
      </c>
      <c r="F75" s="176"/>
      <c r="G75" s="176"/>
      <c r="H75" s="176"/>
      <c r="I75" s="107" t="s">
        <v>14</v>
      </c>
      <c r="J75" s="107" t="s">
        <v>15</v>
      </c>
    </row>
    <row r="76" spans="1:10" ht="18" customHeight="1" x14ac:dyDescent="0.45">
      <c r="B76" s="103">
        <v>45626</v>
      </c>
      <c r="C76" s="85">
        <v>90</v>
      </c>
      <c r="D76" s="86" t="s">
        <v>212</v>
      </c>
      <c r="E76" s="63">
        <v>45597</v>
      </c>
      <c r="F76" s="64"/>
      <c r="G76" s="64"/>
      <c r="H76" s="65"/>
      <c r="I76" s="74">
        <v>300</v>
      </c>
      <c r="J76" s="100"/>
    </row>
    <row r="77" spans="1:10" ht="18" customHeight="1" x14ac:dyDescent="0.45">
      <c r="B77" s="103">
        <v>45657</v>
      </c>
      <c r="C77" s="85">
        <v>90</v>
      </c>
      <c r="D77" s="86" t="s">
        <v>175</v>
      </c>
      <c r="E77" s="63">
        <v>45627</v>
      </c>
      <c r="F77" s="64"/>
      <c r="G77" s="64"/>
      <c r="H77" s="65"/>
      <c r="I77" s="74">
        <v>300</v>
      </c>
      <c r="J77" s="100"/>
    </row>
    <row r="78" spans="1:10" ht="18" customHeight="1" x14ac:dyDescent="0.45">
      <c r="B78" s="103">
        <v>45657</v>
      </c>
      <c r="C78" s="86"/>
      <c r="D78" s="86"/>
      <c r="E78" s="136" t="s">
        <v>176</v>
      </c>
      <c r="F78" s="136"/>
      <c r="G78" s="136"/>
      <c r="H78" s="136"/>
      <c r="I78" s="74"/>
      <c r="J78" s="74">
        <v>600</v>
      </c>
    </row>
    <row r="79" spans="1:10" ht="18" customHeight="1" x14ac:dyDescent="0.45">
      <c r="B79" s="104"/>
      <c r="C79" s="104"/>
      <c r="D79" s="104"/>
      <c r="E79" s="178" t="s">
        <v>174</v>
      </c>
      <c r="F79" s="179"/>
      <c r="G79" s="179"/>
      <c r="H79" s="180"/>
      <c r="I79" s="75">
        <f>SUM(I76:I78)</f>
        <v>600</v>
      </c>
      <c r="J79" s="75">
        <f>SUM(J76:J78)</f>
        <v>600</v>
      </c>
    </row>
    <row r="80" spans="1:10" ht="18" customHeight="1" x14ac:dyDescent="0.45">
      <c r="B80" s="105"/>
      <c r="C80" s="87"/>
      <c r="D80" s="87"/>
      <c r="E80" s="181"/>
      <c r="F80" s="181"/>
      <c r="G80" s="181"/>
      <c r="H80" s="181"/>
      <c r="I80" s="109"/>
      <c r="J80" s="109"/>
    </row>
    <row r="81" spans="1:11" ht="18" customHeight="1" x14ac:dyDescent="0.45">
      <c r="B81" s="106"/>
      <c r="C81" s="106"/>
      <c r="D81" s="106"/>
      <c r="E81" s="168"/>
      <c r="F81" s="169"/>
      <c r="G81" s="169"/>
      <c r="H81" s="170"/>
      <c r="I81" s="110"/>
      <c r="J81" s="110"/>
    </row>
    <row r="82" spans="1:11" ht="18" customHeight="1" x14ac:dyDescent="0.45"/>
    <row r="83" spans="1:11" ht="18" customHeight="1" x14ac:dyDescent="0.45">
      <c r="A83" s="24" t="s">
        <v>102</v>
      </c>
      <c r="B83" s="2" t="s">
        <v>217</v>
      </c>
    </row>
    <row r="84" spans="1:11" ht="18" customHeight="1" x14ac:dyDescent="0.45">
      <c r="B84" s="66" t="s">
        <v>168</v>
      </c>
      <c r="C84" s="2" t="s">
        <v>32</v>
      </c>
      <c r="F84" s="67">
        <v>20000</v>
      </c>
    </row>
    <row r="85" spans="1:11" ht="18" customHeight="1" x14ac:dyDescent="0.45">
      <c r="B85" s="66" t="s">
        <v>172</v>
      </c>
      <c r="C85" s="2" t="s">
        <v>33</v>
      </c>
      <c r="F85" s="68">
        <v>600</v>
      </c>
    </row>
    <row r="86" spans="1:11" ht="18" customHeight="1" x14ac:dyDescent="0.45">
      <c r="C86" s="2" t="s">
        <v>218</v>
      </c>
      <c r="F86" s="67">
        <f>F84-F85</f>
        <v>19400</v>
      </c>
    </row>
    <row r="87" spans="1:11" ht="18" customHeight="1" x14ac:dyDescent="0.45"/>
    <row r="88" spans="1:11" ht="18" customHeight="1" x14ac:dyDescent="0.45"/>
    <row r="89" spans="1:11" ht="18" customHeight="1" x14ac:dyDescent="0.45">
      <c r="B89" s="1" t="s">
        <v>120</v>
      </c>
    </row>
    <row r="90" spans="1:11" ht="18" customHeight="1" x14ac:dyDescent="0.4">
      <c r="A90" s="24" t="s">
        <v>16</v>
      </c>
      <c r="B90" s="15" t="s">
        <v>134</v>
      </c>
    </row>
    <row r="91" spans="1:11" ht="10.9" customHeight="1" x14ac:dyDescent="0.4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8" customHeight="1" x14ac:dyDescent="0.45">
      <c r="A92" s="4"/>
      <c r="B92" s="5" t="s">
        <v>97</v>
      </c>
      <c r="C92" s="3"/>
      <c r="D92" s="3"/>
      <c r="E92" s="3"/>
      <c r="F92" s="3"/>
      <c r="G92" s="3"/>
      <c r="H92" s="3"/>
      <c r="I92" s="3"/>
      <c r="J92" s="3"/>
      <c r="K92" s="3"/>
    </row>
    <row r="93" spans="1:11" ht="10.9" customHeight="1" x14ac:dyDescent="0.45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8" customHeight="1" x14ac:dyDescent="0.45">
      <c r="A94" s="4"/>
      <c r="B94" s="6" t="s">
        <v>5</v>
      </c>
      <c r="C94" s="52">
        <v>14040</v>
      </c>
      <c r="D94" s="165" t="s">
        <v>177</v>
      </c>
      <c r="E94" s="165"/>
      <c r="F94" s="3"/>
      <c r="G94" s="3"/>
      <c r="H94" s="3"/>
      <c r="I94" s="3"/>
      <c r="J94" s="3"/>
      <c r="K94" s="3"/>
    </row>
    <row r="95" spans="1:11" ht="10.9" customHeight="1" x14ac:dyDescent="0.4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8" customHeight="1" x14ac:dyDescent="0.45">
      <c r="A96" s="4"/>
      <c r="B96" s="6" t="s">
        <v>0</v>
      </c>
      <c r="C96" s="7">
        <v>50</v>
      </c>
      <c r="D96" s="3"/>
      <c r="E96" s="6" t="s">
        <v>8</v>
      </c>
      <c r="F96" s="8" t="s">
        <v>219</v>
      </c>
      <c r="G96" s="3"/>
      <c r="H96" s="166" t="s">
        <v>9</v>
      </c>
      <c r="I96" s="167"/>
      <c r="J96" s="9" t="s">
        <v>220</v>
      </c>
      <c r="K96" s="3"/>
    </row>
    <row r="97" spans="1:11" ht="18" customHeight="1" x14ac:dyDescent="0.45">
      <c r="A97" s="4"/>
      <c r="B97" s="6" t="s">
        <v>6</v>
      </c>
      <c r="C97" s="52" t="s">
        <v>178</v>
      </c>
      <c r="D97" s="3"/>
      <c r="E97" s="6" t="s">
        <v>25</v>
      </c>
      <c r="F97" s="54" t="s">
        <v>166</v>
      </c>
      <c r="G97" s="3"/>
      <c r="H97" s="166" t="s">
        <v>1</v>
      </c>
      <c r="I97" s="167"/>
      <c r="J97" s="53">
        <v>45413</v>
      </c>
      <c r="K97" s="3"/>
    </row>
    <row r="98" spans="1:11" ht="18" customHeight="1" x14ac:dyDescent="0.45">
      <c r="A98" s="4"/>
      <c r="B98" s="6" t="s">
        <v>7</v>
      </c>
      <c r="C98" s="53">
        <v>45443</v>
      </c>
      <c r="D98" s="3"/>
      <c r="E98" s="6" t="s">
        <v>4</v>
      </c>
      <c r="F98" s="69">
        <v>121314</v>
      </c>
      <c r="G98" s="3"/>
      <c r="H98" s="166" t="s">
        <v>10</v>
      </c>
      <c r="I98" s="167"/>
      <c r="J98" s="55">
        <f>I103+J103</f>
        <v>1452</v>
      </c>
      <c r="K98" s="3" t="s">
        <v>11</v>
      </c>
    </row>
    <row r="99" spans="1:11" ht="10.9" customHeight="1" x14ac:dyDescent="0.4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8" customHeight="1" x14ac:dyDescent="0.45">
      <c r="A100" s="4"/>
      <c r="B100" s="5" t="s">
        <v>12</v>
      </c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0.9" customHeight="1" x14ac:dyDescent="0.4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29.45" customHeight="1" x14ac:dyDescent="0.45">
      <c r="A102" s="4"/>
      <c r="B102" s="33" t="s">
        <v>98</v>
      </c>
      <c r="C102" s="156" t="s">
        <v>6</v>
      </c>
      <c r="D102" s="156"/>
      <c r="E102" s="156"/>
      <c r="F102" s="33" t="s">
        <v>2</v>
      </c>
      <c r="G102" s="33" t="s">
        <v>20</v>
      </c>
      <c r="H102" s="33" t="s">
        <v>109</v>
      </c>
      <c r="I102" s="33" t="s">
        <v>10</v>
      </c>
      <c r="J102" s="33" t="s">
        <v>3</v>
      </c>
      <c r="K102" s="3"/>
    </row>
    <row r="103" spans="1:11" ht="18" customHeight="1" x14ac:dyDescent="0.45">
      <c r="A103" s="4"/>
      <c r="B103" s="54" t="s">
        <v>179</v>
      </c>
      <c r="C103" s="140" t="s">
        <v>180</v>
      </c>
      <c r="D103" s="140"/>
      <c r="E103" s="140"/>
      <c r="F103" s="52">
        <v>1</v>
      </c>
      <c r="G103" s="56">
        <v>0.21</v>
      </c>
      <c r="H103" s="57" t="s">
        <v>170</v>
      </c>
      <c r="I103" s="58">
        <v>1200</v>
      </c>
      <c r="J103" s="58">
        <v>252</v>
      </c>
      <c r="K103" s="3"/>
    </row>
    <row r="104" spans="1:11" ht="18" customHeight="1" x14ac:dyDescent="0.45">
      <c r="A104" s="4"/>
      <c r="B104" s="28"/>
      <c r="C104" s="183"/>
      <c r="D104" s="183"/>
      <c r="E104" s="183"/>
      <c r="F104" s="34"/>
      <c r="G104" s="29"/>
      <c r="H104" s="30"/>
      <c r="I104" s="14"/>
      <c r="J104" s="14"/>
      <c r="K104" s="3"/>
    </row>
    <row r="105" spans="1:11" ht="10.9" customHeight="1" x14ac:dyDescent="0.45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8" customHeight="1" x14ac:dyDescent="0.45"/>
    <row r="107" spans="1:11" ht="18" customHeight="1" x14ac:dyDescent="0.45">
      <c r="A107" s="24" t="s">
        <v>21</v>
      </c>
      <c r="B107" s="2" t="s">
        <v>121</v>
      </c>
    </row>
    <row r="108" spans="1:11" ht="18" customHeight="1" x14ac:dyDescent="0.45">
      <c r="B108" s="163" t="s">
        <v>26</v>
      </c>
      <c r="C108" s="164"/>
      <c r="D108" s="164"/>
      <c r="E108" s="164"/>
      <c r="F108" s="164"/>
      <c r="G108" s="164"/>
      <c r="H108" s="164"/>
      <c r="I108" s="164"/>
      <c r="J108" s="164"/>
      <c r="K108" s="13" t="s">
        <v>27</v>
      </c>
    </row>
    <row r="109" spans="1:11" ht="18" customHeight="1" x14ac:dyDescent="0.45">
      <c r="B109" s="141" t="s">
        <v>28</v>
      </c>
      <c r="C109" s="142"/>
      <c r="D109" s="142"/>
      <c r="E109" s="143"/>
      <c r="F109" s="144" t="s">
        <v>23</v>
      </c>
      <c r="G109" s="146" t="s">
        <v>6</v>
      </c>
      <c r="H109" s="147"/>
      <c r="I109" s="148"/>
      <c r="J109" s="152" t="s">
        <v>14</v>
      </c>
      <c r="K109" s="131" t="s">
        <v>15</v>
      </c>
    </row>
    <row r="110" spans="1:11" ht="18" customHeight="1" x14ac:dyDescent="0.45">
      <c r="B110" s="89" t="s">
        <v>107</v>
      </c>
      <c r="C110" s="90" t="s">
        <v>108</v>
      </c>
      <c r="D110" s="90"/>
      <c r="E110" s="91"/>
      <c r="F110" s="145"/>
      <c r="G110" s="149"/>
      <c r="H110" s="150"/>
      <c r="I110" s="151"/>
      <c r="J110" s="153"/>
      <c r="K110" s="132"/>
    </row>
    <row r="111" spans="1:11" ht="18" customHeight="1" x14ac:dyDescent="0.45">
      <c r="B111" s="92">
        <v>350</v>
      </c>
      <c r="C111" s="133" t="str">
        <f>_xlfn.XLOOKUP(B111,'H 12 aanwijzingen'!$A$19:$A$73,'H 12 aanwijzingen'!$B$19:$B$73,"nog geen rekening gekozen",1)</f>
        <v>Computers</v>
      </c>
      <c r="D111" s="134"/>
      <c r="E111" s="135"/>
      <c r="F111" s="93"/>
      <c r="G111" s="140" t="s">
        <v>181</v>
      </c>
      <c r="H111" s="140"/>
      <c r="I111" s="140"/>
      <c r="J111" s="95">
        <v>1200</v>
      </c>
      <c r="K111" s="96"/>
    </row>
    <row r="112" spans="1:11" ht="18" customHeight="1" x14ac:dyDescent="0.45">
      <c r="B112" s="92">
        <v>1600</v>
      </c>
      <c r="C112" s="133" t="str">
        <f>_xlfn.XLOOKUP(B112,'H 12 aanwijzingen'!$A$19:$A$73,'H 12 aanwijzingen'!$B$19:$B$73,"nog geen rekening gekozen",1)</f>
        <v>Te verrekenen omzetbelasting</v>
      </c>
      <c r="D112" s="134"/>
      <c r="E112" s="135"/>
      <c r="F112" s="93"/>
      <c r="G112" s="140" t="s">
        <v>177</v>
      </c>
      <c r="H112" s="140"/>
      <c r="I112" s="140"/>
      <c r="J112" s="95">
        <v>252</v>
      </c>
      <c r="K112" s="96"/>
    </row>
    <row r="113" spans="1:11" ht="18" customHeight="1" x14ac:dyDescent="0.45">
      <c r="B113" s="92">
        <v>1400</v>
      </c>
      <c r="C113" s="133" t="str">
        <f>_xlfn.XLOOKUP(B113,'H 12 aanwijzingen'!$A$19:$A$73,'H 12 aanwijzingen'!$B$19:$B$73,"nog geen rekening gekozen",1)</f>
        <v>Crediteuren</v>
      </c>
      <c r="D113" s="134"/>
      <c r="E113" s="135"/>
      <c r="F113" s="93">
        <v>14040</v>
      </c>
      <c r="G113" s="140" t="s">
        <v>181</v>
      </c>
      <c r="H113" s="140"/>
      <c r="I113" s="140"/>
      <c r="J113" s="95"/>
      <c r="K113" s="96">
        <v>1452</v>
      </c>
    </row>
    <row r="114" spans="1:11" ht="18" customHeight="1" x14ac:dyDescent="0.45">
      <c r="B114" s="92"/>
      <c r="C114" s="133"/>
      <c r="D114" s="134"/>
      <c r="E114" s="135"/>
      <c r="F114" s="94"/>
      <c r="G114" s="137"/>
      <c r="H114" s="138"/>
      <c r="I114" s="139"/>
      <c r="J114" s="97"/>
      <c r="K114" s="98"/>
    </row>
    <row r="115" spans="1:11" ht="18" customHeight="1" x14ac:dyDescent="0.45"/>
    <row r="116" spans="1:11" ht="18" customHeight="1" x14ac:dyDescent="0.45">
      <c r="A116" s="24" t="s">
        <v>18</v>
      </c>
      <c r="B116" s="16" t="s">
        <v>221</v>
      </c>
    </row>
    <row r="117" spans="1:11" ht="18" customHeight="1" x14ac:dyDescent="0.45">
      <c r="B117" s="163" t="s">
        <v>26</v>
      </c>
      <c r="C117" s="164"/>
      <c r="D117" s="164"/>
      <c r="E117" s="164"/>
      <c r="F117" s="164"/>
      <c r="G117" s="164"/>
      <c r="H117" s="164"/>
      <c r="I117" s="164"/>
      <c r="J117" s="164"/>
      <c r="K117" s="13" t="s">
        <v>27</v>
      </c>
    </row>
    <row r="118" spans="1:11" ht="18" customHeight="1" x14ac:dyDescent="0.45">
      <c r="B118" s="141" t="s">
        <v>28</v>
      </c>
      <c r="C118" s="142"/>
      <c r="D118" s="142"/>
      <c r="E118" s="143"/>
      <c r="F118" s="144" t="s">
        <v>23</v>
      </c>
      <c r="G118" s="146" t="s">
        <v>6</v>
      </c>
      <c r="H118" s="147"/>
      <c r="I118" s="148"/>
      <c r="J118" s="152" t="s">
        <v>14</v>
      </c>
      <c r="K118" s="131" t="s">
        <v>15</v>
      </c>
    </row>
    <row r="119" spans="1:11" ht="18" customHeight="1" x14ac:dyDescent="0.45">
      <c r="B119" s="89" t="s">
        <v>107</v>
      </c>
      <c r="C119" s="90" t="s">
        <v>108</v>
      </c>
      <c r="D119" s="90"/>
      <c r="E119" s="91"/>
      <c r="F119" s="145"/>
      <c r="G119" s="149"/>
      <c r="H119" s="150"/>
      <c r="I119" s="151"/>
      <c r="J119" s="153"/>
      <c r="K119" s="132"/>
    </row>
    <row r="120" spans="1:11" ht="18" customHeight="1" x14ac:dyDescent="0.45">
      <c r="B120" s="92">
        <v>4100</v>
      </c>
      <c r="C120" s="133" t="str">
        <f>_xlfn.XLOOKUP(B120,'H 12 aanwijzingen'!$A$19:$A$73,'H 12 aanwijzingen'!$B$19:$B$73,"nog geen rekening gekozen",1)</f>
        <v>Afschrijvingskosten vaste activa</v>
      </c>
      <c r="D120" s="134"/>
      <c r="E120" s="135"/>
      <c r="F120" s="94"/>
      <c r="G120" s="136" t="s">
        <v>181</v>
      </c>
      <c r="H120" s="136"/>
      <c r="I120" s="136"/>
      <c r="J120" s="99">
        <v>20</v>
      </c>
      <c r="K120" s="100"/>
    </row>
    <row r="121" spans="1:11" ht="18" customHeight="1" x14ac:dyDescent="0.45">
      <c r="B121" s="92">
        <v>360</v>
      </c>
      <c r="C121" s="133" t="str">
        <f>_xlfn.XLOOKUP(B121,'H 12 aanwijzingen'!$A$19:$A$73,'H 12 aanwijzingen'!$B$19:$B$73,"nog geen rekening gekozen",1)</f>
        <v>Cumulatieve afschrijving computers</v>
      </c>
      <c r="D121" s="134"/>
      <c r="E121" s="135"/>
      <c r="F121" s="94"/>
      <c r="G121" s="171">
        <v>45413</v>
      </c>
      <c r="H121" s="172"/>
      <c r="I121" s="173"/>
      <c r="J121" s="99"/>
      <c r="K121" s="101">
        <v>20</v>
      </c>
    </row>
    <row r="122" spans="1:11" ht="18" customHeight="1" x14ac:dyDescent="0.45">
      <c r="B122" s="92"/>
      <c r="C122" s="133"/>
      <c r="D122" s="134"/>
      <c r="E122" s="135"/>
      <c r="F122" s="94"/>
      <c r="G122" s="137"/>
      <c r="H122" s="138"/>
      <c r="I122" s="139"/>
      <c r="J122" s="97"/>
      <c r="K122" s="98"/>
    </row>
    <row r="123" spans="1:11" ht="18" customHeight="1" x14ac:dyDescent="0.45">
      <c r="B123" s="37"/>
      <c r="C123" s="16"/>
      <c r="D123" s="16"/>
      <c r="E123" s="16"/>
      <c r="F123" s="38"/>
      <c r="G123" s="39"/>
      <c r="H123" s="39"/>
      <c r="I123" s="39"/>
      <c r="J123" s="40"/>
      <c r="K123" s="41"/>
    </row>
    <row r="124" spans="1:11" ht="18" customHeight="1" x14ac:dyDescent="0.45">
      <c r="A124" s="24" t="s">
        <v>19</v>
      </c>
      <c r="B124" s="2" t="s">
        <v>222</v>
      </c>
    </row>
    <row r="125" spans="1:11" ht="18" customHeight="1" x14ac:dyDescent="0.45">
      <c r="B125" s="174" t="s">
        <v>122</v>
      </c>
      <c r="C125" s="175"/>
      <c r="D125" s="175"/>
      <c r="E125" s="175"/>
      <c r="F125" s="175"/>
      <c r="G125" s="175"/>
      <c r="H125" s="175"/>
      <c r="I125" s="175"/>
      <c r="J125" s="12" t="s">
        <v>11</v>
      </c>
    </row>
    <row r="126" spans="1:11" ht="28.15" customHeight="1" x14ac:dyDescent="0.45">
      <c r="B126" s="102" t="s">
        <v>13</v>
      </c>
      <c r="C126" s="102" t="s">
        <v>0</v>
      </c>
      <c r="D126" s="102" t="s">
        <v>22</v>
      </c>
      <c r="E126" s="176" t="s">
        <v>6</v>
      </c>
      <c r="F126" s="176"/>
      <c r="G126" s="176"/>
      <c r="H126" s="176"/>
      <c r="I126" s="107" t="s">
        <v>14</v>
      </c>
      <c r="J126" s="107" t="s">
        <v>15</v>
      </c>
    </row>
    <row r="127" spans="1:11" ht="18" customHeight="1" x14ac:dyDescent="0.45">
      <c r="B127" s="103">
        <v>45413</v>
      </c>
      <c r="C127" s="86">
        <v>50</v>
      </c>
      <c r="D127" s="86" t="s">
        <v>220</v>
      </c>
      <c r="E127" s="177" t="s">
        <v>181</v>
      </c>
      <c r="F127" s="172"/>
      <c r="G127" s="172"/>
      <c r="H127" s="173"/>
      <c r="I127" s="74">
        <v>1200</v>
      </c>
      <c r="J127" s="108"/>
    </row>
    <row r="128" spans="1:11" ht="18" customHeight="1" x14ac:dyDescent="0.45">
      <c r="B128" s="103">
        <v>45657</v>
      </c>
      <c r="C128" s="86"/>
      <c r="D128" s="86"/>
      <c r="E128" s="136" t="s">
        <v>173</v>
      </c>
      <c r="F128" s="136"/>
      <c r="G128" s="136"/>
      <c r="H128" s="136"/>
      <c r="I128" s="74"/>
      <c r="J128" s="74">
        <v>1200</v>
      </c>
    </row>
    <row r="129" spans="1:12" ht="18" customHeight="1" x14ac:dyDescent="0.45">
      <c r="B129" s="104"/>
      <c r="C129" s="104"/>
      <c r="D129" s="104"/>
      <c r="E129" s="178" t="s">
        <v>174</v>
      </c>
      <c r="F129" s="179"/>
      <c r="G129" s="179"/>
      <c r="H129" s="180"/>
      <c r="I129" s="75">
        <f>SUM(I127:I128)</f>
        <v>1200</v>
      </c>
      <c r="J129" s="75">
        <f>SUM(J127:J128)</f>
        <v>1200</v>
      </c>
    </row>
    <row r="130" spans="1:12" ht="18" customHeight="1" x14ac:dyDescent="0.45">
      <c r="B130" s="105"/>
      <c r="C130" s="87"/>
      <c r="D130" s="87"/>
      <c r="E130" s="181"/>
      <c r="F130" s="181"/>
      <c r="G130" s="181"/>
      <c r="H130" s="181"/>
      <c r="I130" s="109"/>
      <c r="J130" s="109"/>
    </row>
    <row r="131" spans="1:12" ht="18" customHeight="1" x14ac:dyDescent="0.45">
      <c r="A131" s="31"/>
      <c r="B131" s="106"/>
      <c r="C131" s="106"/>
      <c r="D131" s="106"/>
      <c r="E131" s="168"/>
      <c r="F131" s="169"/>
      <c r="G131" s="169"/>
      <c r="H131" s="170"/>
      <c r="I131" s="110"/>
      <c r="J131" s="110"/>
      <c r="K131" s="25"/>
      <c r="L131" s="25"/>
    </row>
    <row r="132" spans="1:12" ht="18" customHeight="1" x14ac:dyDescent="0.45"/>
    <row r="133" spans="1:12" ht="18" customHeight="1" x14ac:dyDescent="0.45">
      <c r="A133" s="24" t="s">
        <v>99</v>
      </c>
      <c r="B133" s="2" t="s">
        <v>223</v>
      </c>
    </row>
    <row r="134" spans="1:12" ht="18" customHeight="1" x14ac:dyDescent="0.45">
      <c r="B134" s="2" t="s">
        <v>103</v>
      </c>
    </row>
    <row r="135" spans="1:12" ht="18" customHeight="1" x14ac:dyDescent="0.45">
      <c r="B135" s="174" t="s">
        <v>123</v>
      </c>
      <c r="C135" s="175"/>
      <c r="D135" s="175"/>
      <c r="E135" s="175"/>
      <c r="F135" s="175"/>
      <c r="G135" s="175"/>
      <c r="H135" s="175"/>
      <c r="I135" s="175"/>
      <c r="J135" s="12" t="s">
        <v>93</v>
      </c>
    </row>
    <row r="136" spans="1:12" ht="28.9" customHeight="1" x14ac:dyDescent="0.45">
      <c r="B136" s="102" t="s">
        <v>13</v>
      </c>
      <c r="C136" s="102" t="s">
        <v>0</v>
      </c>
      <c r="D136" s="102" t="s">
        <v>22</v>
      </c>
      <c r="E136" s="176" t="s">
        <v>6</v>
      </c>
      <c r="F136" s="176"/>
      <c r="G136" s="176"/>
      <c r="H136" s="176"/>
      <c r="I136" s="107" t="s">
        <v>14</v>
      </c>
      <c r="J136" s="107" t="s">
        <v>15</v>
      </c>
    </row>
    <row r="137" spans="1:12" ht="18" customHeight="1" x14ac:dyDescent="0.45">
      <c r="B137" s="113">
        <v>45443</v>
      </c>
      <c r="C137" s="85">
        <v>90</v>
      </c>
      <c r="D137" s="85" t="s">
        <v>224</v>
      </c>
      <c r="E137" s="171">
        <v>45413</v>
      </c>
      <c r="F137" s="185"/>
      <c r="G137" s="185"/>
      <c r="H137" s="186"/>
      <c r="I137" s="74"/>
      <c r="J137" s="74">
        <v>20</v>
      </c>
    </row>
    <row r="138" spans="1:12" ht="18" customHeight="1" x14ac:dyDescent="0.45">
      <c r="B138" s="103">
        <v>45473</v>
      </c>
      <c r="C138" s="85">
        <v>90</v>
      </c>
      <c r="D138" s="86" t="s">
        <v>175</v>
      </c>
      <c r="E138" s="63">
        <v>45444</v>
      </c>
      <c r="F138" s="64"/>
      <c r="G138" s="64"/>
      <c r="H138" s="65"/>
      <c r="I138" s="74"/>
      <c r="J138" s="74">
        <v>20</v>
      </c>
    </row>
    <row r="139" spans="1:12" ht="18" customHeight="1" x14ac:dyDescent="0.45">
      <c r="B139" s="103">
        <v>45504</v>
      </c>
      <c r="C139" s="85">
        <v>90</v>
      </c>
      <c r="D139" s="86" t="s">
        <v>175</v>
      </c>
      <c r="E139" s="63">
        <v>45474</v>
      </c>
      <c r="F139" s="64"/>
      <c r="G139" s="64"/>
      <c r="H139" s="65"/>
      <c r="I139" s="74"/>
      <c r="J139" s="74">
        <v>20</v>
      </c>
    </row>
    <row r="140" spans="1:12" ht="18" customHeight="1" x14ac:dyDescent="0.45">
      <c r="B140" s="103">
        <v>45535</v>
      </c>
      <c r="C140" s="85">
        <v>90</v>
      </c>
      <c r="D140" s="86" t="s">
        <v>175</v>
      </c>
      <c r="E140" s="63">
        <v>45505</v>
      </c>
      <c r="F140" s="64"/>
      <c r="G140" s="64"/>
      <c r="H140" s="65"/>
      <c r="I140" s="74"/>
      <c r="J140" s="74">
        <v>20</v>
      </c>
    </row>
    <row r="141" spans="1:12" ht="18" customHeight="1" x14ac:dyDescent="0.45">
      <c r="B141" s="103">
        <v>45565</v>
      </c>
      <c r="C141" s="85">
        <v>90</v>
      </c>
      <c r="D141" s="86" t="s">
        <v>175</v>
      </c>
      <c r="E141" s="63">
        <v>45536</v>
      </c>
      <c r="F141" s="64"/>
      <c r="G141" s="64"/>
      <c r="H141" s="65"/>
      <c r="I141" s="74"/>
      <c r="J141" s="74">
        <v>20</v>
      </c>
    </row>
    <row r="142" spans="1:12" ht="18" customHeight="1" x14ac:dyDescent="0.45">
      <c r="B142" s="103">
        <v>45596</v>
      </c>
      <c r="C142" s="85">
        <v>90</v>
      </c>
      <c r="D142" s="86" t="s">
        <v>175</v>
      </c>
      <c r="E142" s="63">
        <v>45566</v>
      </c>
      <c r="F142" s="64"/>
      <c r="G142" s="64"/>
      <c r="H142" s="65"/>
      <c r="I142" s="74"/>
      <c r="J142" s="74">
        <v>20</v>
      </c>
    </row>
    <row r="143" spans="1:12" ht="18" customHeight="1" x14ac:dyDescent="0.45">
      <c r="B143" s="103">
        <v>45626</v>
      </c>
      <c r="C143" s="85">
        <v>90</v>
      </c>
      <c r="D143" s="86" t="s">
        <v>175</v>
      </c>
      <c r="E143" s="63">
        <v>45597</v>
      </c>
      <c r="F143" s="64"/>
      <c r="G143" s="64"/>
      <c r="H143" s="65"/>
      <c r="I143" s="74"/>
      <c r="J143" s="74">
        <v>20</v>
      </c>
    </row>
    <row r="144" spans="1:12" ht="18" customHeight="1" x14ac:dyDescent="0.45">
      <c r="B144" s="103">
        <v>45657</v>
      </c>
      <c r="C144" s="85">
        <v>90</v>
      </c>
      <c r="D144" s="86" t="s">
        <v>175</v>
      </c>
      <c r="E144" s="63">
        <v>45627</v>
      </c>
      <c r="F144" s="64"/>
      <c r="G144" s="64"/>
      <c r="H144" s="65"/>
      <c r="I144" s="74"/>
      <c r="J144" s="74">
        <v>20</v>
      </c>
    </row>
    <row r="145" spans="1:10" ht="18" customHeight="1" x14ac:dyDescent="0.45">
      <c r="B145" s="103">
        <v>45657</v>
      </c>
      <c r="C145" s="86"/>
      <c r="D145" s="86"/>
      <c r="E145" s="136" t="s">
        <v>173</v>
      </c>
      <c r="F145" s="136"/>
      <c r="G145" s="136"/>
      <c r="H145" s="136"/>
      <c r="I145" s="74">
        <v>160</v>
      </c>
      <c r="J145" s="74"/>
    </row>
    <row r="146" spans="1:10" ht="18" customHeight="1" x14ac:dyDescent="0.45">
      <c r="B146" s="104"/>
      <c r="C146" s="104"/>
      <c r="D146" s="104"/>
      <c r="E146" s="178" t="s">
        <v>174</v>
      </c>
      <c r="F146" s="179"/>
      <c r="G146" s="179"/>
      <c r="H146" s="180"/>
      <c r="I146" s="75">
        <f>SUM(I137:I145)</f>
        <v>160</v>
      </c>
      <c r="J146" s="75">
        <f>SUM(J137:J145)</f>
        <v>160</v>
      </c>
    </row>
    <row r="147" spans="1:10" ht="18" customHeight="1" x14ac:dyDescent="0.45">
      <c r="B147" s="105"/>
      <c r="C147" s="87"/>
      <c r="D147" s="87"/>
      <c r="E147" s="181"/>
      <c r="F147" s="181"/>
      <c r="G147" s="181"/>
      <c r="H147" s="181"/>
      <c r="I147" s="109"/>
      <c r="J147" s="109"/>
    </row>
    <row r="148" spans="1:10" ht="18" customHeight="1" x14ac:dyDescent="0.45">
      <c r="B148" s="106"/>
      <c r="C148" s="106"/>
      <c r="D148" s="106"/>
      <c r="E148" s="168"/>
      <c r="F148" s="169"/>
      <c r="G148" s="169"/>
      <c r="H148" s="170"/>
      <c r="I148" s="110"/>
      <c r="J148" s="110"/>
    </row>
    <row r="149" spans="1:10" ht="18" customHeight="1" x14ac:dyDescent="0.45"/>
    <row r="150" spans="1:10" ht="18" customHeight="1" x14ac:dyDescent="0.45">
      <c r="A150" s="24" t="s">
        <v>100</v>
      </c>
      <c r="B150" s="2" t="s">
        <v>225</v>
      </c>
    </row>
    <row r="151" spans="1:10" ht="18" customHeight="1" x14ac:dyDescent="0.45">
      <c r="B151" s="2" t="s">
        <v>103</v>
      </c>
    </row>
    <row r="152" spans="1:10" ht="18" customHeight="1" x14ac:dyDescent="0.45">
      <c r="B152" s="174" t="s">
        <v>119</v>
      </c>
      <c r="C152" s="175"/>
      <c r="D152" s="175"/>
      <c r="E152" s="175"/>
      <c r="F152" s="175"/>
      <c r="G152" s="175"/>
      <c r="H152" s="175"/>
      <c r="I152" s="175"/>
      <c r="J152" s="12" t="s">
        <v>11</v>
      </c>
    </row>
    <row r="153" spans="1:10" ht="27.6" customHeight="1" x14ac:dyDescent="0.45">
      <c r="B153" s="102" t="s">
        <v>13</v>
      </c>
      <c r="C153" s="102" t="s">
        <v>0</v>
      </c>
      <c r="D153" s="102" t="s">
        <v>22</v>
      </c>
      <c r="E153" s="176" t="s">
        <v>6</v>
      </c>
      <c r="F153" s="176"/>
      <c r="G153" s="176"/>
      <c r="H153" s="176"/>
      <c r="I153" s="107" t="s">
        <v>14</v>
      </c>
      <c r="J153" s="107" t="s">
        <v>15</v>
      </c>
    </row>
    <row r="154" spans="1:10" ht="18" customHeight="1" x14ac:dyDescent="0.45">
      <c r="B154" s="113">
        <v>45443</v>
      </c>
      <c r="C154" s="85">
        <v>90</v>
      </c>
      <c r="D154" s="85" t="s">
        <v>224</v>
      </c>
      <c r="E154" s="171">
        <v>45413</v>
      </c>
      <c r="F154" s="185"/>
      <c r="G154" s="185"/>
      <c r="H154" s="186"/>
      <c r="I154" s="74">
        <v>20</v>
      </c>
      <c r="J154" s="100"/>
    </row>
    <row r="155" spans="1:10" ht="18" customHeight="1" x14ac:dyDescent="0.45">
      <c r="B155" s="103">
        <v>45473</v>
      </c>
      <c r="C155" s="85">
        <v>90</v>
      </c>
      <c r="D155" s="86" t="s">
        <v>175</v>
      </c>
      <c r="E155" s="63">
        <v>45444</v>
      </c>
      <c r="F155" s="64"/>
      <c r="G155" s="64"/>
      <c r="H155" s="65"/>
      <c r="I155" s="74">
        <v>20</v>
      </c>
      <c r="J155" s="100"/>
    </row>
    <row r="156" spans="1:10" ht="18" customHeight="1" x14ac:dyDescent="0.45">
      <c r="B156" s="103">
        <v>45504</v>
      </c>
      <c r="C156" s="85">
        <v>90</v>
      </c>
      <c r="D156" s="86" t="s">
        <v>175</v>
      </c>
      <c r="E156" s="63">
        <v>45474</v>
      </c>
      <c r="F156" s="64"/>
      <c r="G156" s="64"/>
      <c r="H156" s="65"/>
      <c r="I156" s="74">
        <v>20</v>
      </c>
      <c r="J156" s="100"/>
    </row>
    <row r="157" spans="1:10" ht="18" customHeight="1" x14ac:dyDescent="0.45">
      <c r="B157" s="103">
        <v>45535</v>
      </c>
      <c r="C157" s="85">
        <v>90</v>
      </c>
      <c r="D157" s="86" t="s">
        <v>175</v>
      </c>
      <c r="E157" s="63">
        <v>45505</v>
      </c>
      <c r="F157" s="64"/>
      <c r="G157" s="64"/>
      <c r="H157" s="65"/>
      <c r="I157" s="74">
        <v>20</v>
      </c>
      <c r="J157" s="100"/>
    </row>
    <row r="158" spans="1:10" ht="18" customHeight="1" x14ac:dyDescent="0.45">
      <c r="B158" s="103">
        <v>45565</v>
      </c>
      <c r="C158" s="85">
        <v>90</v>
      </c>
      <c r="D158" s="86" t="s">
        <v>175</v>
      </c>
      <c r="E158" s="63">
        <v>45536</v>
      </c>
      <c r="F158" s="64"/>
      <c r="G158" s="64"/>
      <c r="H158" s="65"/>
      <c r="I158" s="74">
        <v>20</v>
      </c>
      <c r="J158" s="100"/>
    </row>
    <row r="159" spans="1:10" ht="18" customHeight="1" x14ac:dyDescent="0.45">
      <c r="B159" s="103">
        <v>45596</v>
      </c>
      <c r="C159" s="85">
        <v>90</v>
      </c>
      <c r="D159" s="86" t="s">
        <v>175</v>
      </c>
      <c r="E159" s="63">
        <v>45566</v>
      </c>
      <c r="F159" s="64"/>
      <c r="G159" s="64"/>
      <c r="H159" s="65"/>
      <c r="I159" s="74">
        <v>20</v>
      </c>
      <c r="J159" s="100"/>
    </row>
    <row r="160" spans="1:10" ht="18" customHeight="1" x14ac:dyDescent="0.45">
      <c r="B160" s="103">
        <v>45626</v>
      </c>
      <c r="C160" s="85">
        <v>90</v>
      </c>
      <c r="D160" s="86" t="s">
        <v>175</v>
      </c>
      <c r="E160" s="63">
        <v>45597</v>
      </c>
      <c r="F160" s="64"/>
      <c r="G160" s="64"/>
      <c r="H160" s="65"/>
      <c r="I160" s="74">
        <v>20</v>
      </c>
      <c r="J160" s="100"/>
    </row>
    <row r="161" spans="1:10" ht="18" customHeight="1" x14ac:dyDescent="0.45">
      <c r="B161" s="103">
        <v>45657</v>
      </c>
      <c r="C161" s="85">
        <v>90</v>
      </c>
      <c r="D161" s="86" t="s">
        <v>175</v>
      </c>
      <c r="E161" s="63">
        <v>45627</v>
      </c>
      <c r="F161" s="64"/>
      <c r="G161" s="64"/>
      <c r="H161" s="65"/>
      <c r="I161" s="74">
        <v>20</v>
      </c>
      <c r="J161" s="100"/>
    </row>
    <row r="162" spans="1:10" ht="18" customHeight="1" x14ac:dyDescent="0.45">
      <c r="B162" s="103">
        <v>45657</v>
      </c>
      <c r="C162" s="86"/>
      <c r="D162" s="86"/>
      <c r="E162" s="136" t="s">
        <v>176</v>
      </c>
      <c r="F162" s="136"/>
      <c r="G162" s="136"/>
      <c r="H162" s="136"/>
      <c r="I162" s="74"/>
      <c r="J162" s="74">
        <v>160</v>
      </c>
    </row>
    <row r="163" spans="1:10" ht="18" customHeight="1" x14ac:dyDescent="0.45">
      <c r="B163" s="104"/>
      <c r="C163" s="104"/>
      <c r="D163" s="104"/>
      <c r="E163" s="178" t="s">
        <v>174</v>
      </c>
      <c r="F163" s="179"/>
      <c r="G163" s="179"/>
      <c r="H163" s="180"/>
      <c r="I163" s="75">
        <f>SUM(I154:I162)</f>
        <v>160</v>
      </c>
      <c r="J163" s="75">
        <f>SUM(J154:J162)</f>
        <v>160</v>
      </c>
    </row>
    <row r="164" spans="1:10" ht="18" customHeight="1" x14ac:dyDescent="0.45">
      <c r="B164" s="105"/>
      <c r="C164" s="87"/>
      <c r="D164" s="87"/>
      <c r="E164" s="181"/>
      <c r="F164" s="181"/>
      <c r="G164" s="181"/>
      <c r="H164" s="181"/>
      <c r="I164" s="109"/>
      <c r="J164" s="109"/>
    </row>
    <row r="165" spans="1:10" ht="18" customHeight="1" x14ac:dyDescent="0.45">
      <c r="B165" s="106"/>
      <c r="C165" s="106"/>
      <c r="D165" s="106"/>
      <c r="E165" s="168"/>
      <c r="F165" s="169"/>
      <c r="G165" s="169"/>
      <c r="H165" s="170"/>
      <c r="I165" s="110"/>
      <c r="J165" s="110"/>
    </row>
    <row r="166" spans="1:10" ht="18" customHeight="1" x14ac:dyDescent="0.45"/>
    <row r="167" spans="1:10" ht="18" customHeight="1" x14ac:dyDescent="0.45">
      <c r="A167" s="24" t="s">
        <v>101</v>
      </c>
      <c r="B167" s="2" t="s">
        <v>217</v>
      </c>
    </row>
    <row r="168" spans="1:10" ht="18" customHeight="1" x14ac:dyDescent="0.45">
      <c r="B168" s="66" t="s">
        <v>179</v>
      </c>
      <c r="C168" s="2" t="s">
        <v>111</v>
      </c>
      <c r="F168" s="67">
        <v>1200</v>
      </c>
    </row>
    <row r="169" spans="1:10" ht="18" customHeight="1" x14ac:dyDescent="0.45">
      <c r="B169" s="66" t="s">
        <v>182</v>
      </c>
      <c r="C169" s="2" t="s">
        <v>112</v>
      </c>
      <c r="F169" s="68">
        <v>160</v>
      </c>
    </row>
    <row r="170" spans="1:10" ht="18" customHeight="1" x14ac:dyDescent="0.45">
      <c r="C170" s="2" t="s">
        <v>218</v>
      </c>
      <c r="F170" s="67">
        <f>F168-F169</f>
        <v>1040</v>
      </c>
    </row>
    <row r="171" spans="1:10" ht="18" customHeight="1" x14ac:dyDescent="0.45"/>
    <row r="172" spans="1:10" ht="18" customHeight="1" x14ac:dyDescent="0.45"/>
    <row r="173" spans="1:10" ht="18" customHeight="1" x14ac:dyDescent="0.45">
      <c r="B173" s="1" t="s">
        <v>124</v>
      </c>
    </row>
    <row r="174" spans="1:10" ht="18" customHeight="1" x14ac:dyDescent="0.45">
      <c r="A174" s="2" t="s">
        <v>16</v>
      </c>
      <c r="B174" s="2" t="s">
        <v>125</v>
      </c>
    </row>
    <row r="175" spans="1:10" ht="18" customHeight="1" x14ac:dyDescent="0.45">
      <c r="A175" s="2"/>
      <c r="B175" s="2" t="s">
        <v>183</v>
      </c>
      <c r="C175" s="70"/>
      <c r="D175" s="70"/>
      <c r="E175" s="70"/>
    </row>
    <row r="176" spans="1:10" ht="18" customHeight="1" x14ac:dyDescent="0.45">
      <c r="B176" s="70"/>
      <c r="C176" s="70"/>
      <c r="D176" s="70"/>
      <c r="E176" s="70"/>
    </row>
    <row r="177" spans="1:7" ht="18" customHeight="1" x14ac:dyDescent="0.45">
      <c r="A177" s="24" t="s">
        <v>21</v>
      </c>
      <c r="B177" s="2" t="s">
        <v>126</v>
      </c>
    </row>
    <row r="178" spans="1:7" ht="18" customHeight="1" x14ac:dyDescent="0.45">
      <c r="B178" s="2" t="s">
        <v>184</v>
      </c>
    </row>
    <row r="179" spans="1:7" ht="18" customHeight="1" x14ac:dyDescent="0.45">
      <c r="B179" s="70"/>
      <c r="C179" s="70"/>
      <c r="D179" s="70"/>
      <c r="E179" s="70"/>
    </row>
    <row r="180" spans="1:7" ht="18" customHeight="1" x14ac:dyDescent="0.45">
      <c r="A180" s="24" t="s">
        <v>18</v>
      </c>
      <c r="B180" s="2" t="s">
        <v>127</v>
      </c>
    </row>
    <row r="181" spans="1:7" s="25" customFormat="1" ht="28.5" customHeight="1" x14ac:dyDescent="0.45">
      <c r="A181" s="31"/>
      <c r="B181" s="35" t="s">
        <v>128</v>
      </c>
      <c r="C181" s="188" t="s">
        <v>129</v>
      </c>
      <c r="D181" s="188"/>
      <c r="E181" s="35" t="s">
        <v>130</v>
      </c>
      <c r="F181" s="188" t="s">
        <v>131</v>
      </c>
      <c r="G181" s="188"/>
    </row>
    <row r="182" spans="1:7" ht="18" customHeight="1" x14ac:dyDescent="0.45">
      <c r="B182" s="36">
        <v>2024</v>
      </c>
      <c r="C182" s="184">
        <v>60000</v>
      </c>
      <c r="D182" s="184"/>
      <c r="E182" s="71">
        <v>11400</v>
      </c>
      <c r="F182" s="184">
        <f>C182-E182</f>
        <v>48600</v>
      </c>
      <c r="G182" s="184"/>
    </row>
    <row r="183" spans="1:7" ht="18" customHeight="1" x14ac:dyDescent="0.45">
      <c r="B183" s="36">
        <v>2025</v>
      </c>
      <c r="C183" s="184">
        <f>F182</f>
        <v>48600</v>
      </c>
      <c r="D183" s="184"/>
      <c r="E183" s="71">
        <f>E182</f>
        <v>11400</v>
      </c>
      <c r="F183" s="184">
        <f t="shared" ref="F183:F186" si="0">C183-E183</f>
        <v>37200</v>
      </c>
      <c r="G183" s="184"/>
    </row>
    <row r="184" spans="1:7" ht="18" customHeight="1" x14ac:dyDescent="0.45">
      <c r="B184" s="36">
        <v>2026</v>
      </c>
      <c r="C184" s="184">
        <f t="shared" ref="C184:C186" si="1">F183</f>
        <v>37200</v>
      </c>
      <c r="D184" s="184"/>
      <c r="E184" s="71">
        <f t="shared" ref="E184:E186" si="2">E183</f>
        <v>11400</v>
      </c>
      <c r="F184" s="184">
        <f t="shared" si="0"/>
        <v>25800</v>
      </c>
      <c r="G184" s="184"/>
    </row>
    <row r="185" spans="1:7" ht="18" customHeight="1" x14ac:dyDescent="0.45">
      <c r="B185" s="36">
        <v>2027</v>
      </c>
      <c r="C185" s="184">
        <f t="shared" si="1"/>
        <v>25800</v>
      </c>
      <c r="D185" s="184"/>
      <c r="E185" s="71">
        <f t="shared" si="2"/>
        <v>11400</v>
      </c>
      <c r="F185" s="184">
        <f t="shared" si="0"/>
        <v>14400</v>
      </c>
      <c r="G185" s="184"/>
    </row>
    <row r="186" spans="1:7" ht="18" customHeight="1" x14ac:dyDescent="0.45">
      <c r="B186" s="36">
        <v>2028</v>
      </c>
      <c r="C186" s="184">
        <f t="shared" si="1"/>
        <v>14400</v>
      </c>
      <c r="D186" s="184"/>
      <c r="E186" s="71">
        <f t="shared" si="2"/>
        <v>11400</v>
      </c>
      <c r="F186" s="184">
        <f t="shared" si="0"/>
        <v>3000</v>
      </c>
      <c r="G186" s="184"/>
    </row>
    <row r="187" spans="1:7" ht="18" customHeight="1" x14ac:dyDescent="0.45"/>
    <row r="188" spans="1:7" ht="18" customHeight="1" x14ac:dyDescent="0.45"/>
  </sheetData>
  <mergeCells count="122">
    <mergeCell ref="C186:D186"/>
    <mergeCell ref="F186:G186"/>
    <mergeCell ref="K23:K24"/>
    <mergeCell ref="C25:E25"/>
    <mergeCell ref="C26:E26"/>
    <mergeCell ref="C28:E28"/>
    <mergeCell ref="C27:E27"/>
    <mergeCell ref="G28:I28"/>
    <mergeCell ref="G27:I27"/>
    <mergeCell ref="E40:H40"/>
    <mergeCell ref="E128:H128"/>
    <mergeCell ref="E129:H129"/>
    <mergeCell ref="E145:H145"/>
    <mergeCell ref="E146:H146"/>
    <mergeCell ref="E162:H162"/>
    <mergeCell ref="E163:H163"/>
    <mergeCell ref="C181:D181"/>
    <mergeCell ref="F181:G181"/>
    <mergeCell ref="C182:D182"/>
    <mergeCell ref="F182:G182"/>
    <mergeCell ref="C183:D183"/>
    <mergeCell ref="F183:G183"/>
    <mergeCell ref="C184:D184"/>
    <mergeCell ref="F184:G184"/>
    <mergeCell ref="C185:D185"/>
    <mergeCell ref="F185:G185"/>
    <mergeCell ref="E165:H165"/>
    <mergeCell ref="E130:H130"/>
    <mergeCell ref="E131:H131"/>
    <mergeCell ref="B135:I135"/>
    <mergeCell ref="E136:H136"/>
    <mergeCell ref="E137:H137"/>
    <mergeCell ref="E147:H147"/>
    <mergeCell ref="E148:H148"/>
    <mergeCell ref="B152:I152"/>
    <mergeCell ref="E153:H153"/>
    <mergeCell ref="E154:H154"/>
    <mergeCell ref="E164:H164"/>
    <mergeCell ref="E127:H127"/>
    <mergeCell ref="G111:I111"/>
    <mergeCell ref="G112:I112"/>
    <mergeCell ref="G113:I113"/>
    <mergeCell ref="B117:J117"/>
    <mergeCell ref="B109:E109"/>
    <mergeCell ref="F109:F110"/>
    <mergeCell ref="G109:I110"/>
    <mergeCell ref="J109:J110"/>
    <mergeCell ref="B118:E118"/>
    <mergeCell ref="F118:F119"/>
    <mergeCell ref="G118:I119"/>
    <mergeCell ref="J118:J119"/>
    <mergeCell ref="G121:I121"/>
    <mergeCell ref="B125:I125"/>
    <mergeCell ref="E126:H126"/>
    <mergeCell ref="B108:J108"/>
    <mergeCell ref="B74:I74"/>
    <mergeCell ref="E75:H75"/>
    <mergeCell ref="E80:H80"/>
    <mergeCell ref="E81:H81"/>
    <mergeCell ref="D94:E94"/>
    <mergeCell ref="H96:I96"/>
    <mergeCell ref="E78:H78"/>
    <mergeCell ref="E79:H79"/>
    <mergeCell ref="H97:I97"/>
    <mergeCell ref="H98:I98"/>
    <mergeCell ref="C102:E102"/>
    <mergeCell ref="C103:E103"/>
    <mergeCell ref="C104:E104"/>
    <mergeCell ref="E70:H70"/>
    <mergeCell ref="G49:I49"/>
    <mergeCell ref="B53:I53"/>
    <mergeCell ref="E54:H54"/>
    <mergeCell ref="E55:H55"/>
    <mergeCell ref="E67:H67"/>
    <mergeCell ref="E68:H68"/>
    <mergeCell ref="E56:H56"/>
    <mergeCell ref="E57:H57"/>
    <mergeCell ref="E58:H58"/>
    <mergeCell ref="E59:H59"/>
    <mergeCell ref="B63:I63"/>
    <mergeCell ref="E64:H64"/>
    <mergeCell ref="E69:H69"/>
    <mergeCell ref="D8:E8"/>
    <mergeCell ref="H10:I10"/>
    <mergeCell ref="H11:I11"/>
    <mergeCell ref="H12:I12"/>
    <mergeCell ref="C16:E16"/>
    <mergeCell ref="B22:J22"/>
    <mergeCell ref="G25:I25"/>
    <mergeCell ref="G26:I26"/>
    <mergeCell ref="B23:E23"/>
    <mergeCell ref="F23:F24"/>
    <mergeCell ref="G23:I24"/>
    <mergeCell ref="J23:J24"/>
    <mergeCell ref="K46:K47"/>
    <mergeCell ref="C48:E48"/>
    <mergeCell ref="G48:I48"/>
    <mergeCell ref="C49:E49"/>
    <mergeCell ref="C50:E50"/>
    <mergeCell ref="G50:I50"/>
    <mergeCell ref="C17:E17"/>
    <mergeCell ref="B46:E46"/>
    <mergeCell ref="F46:F47"/>
    <mergeCell ref="G46:I47"/>
    <mergeCell ref="J46:J47"/>
    <mergeCell ref="H34:I34"/>
    <mergeCell ref="E38:H38"/>
    <mergeCell ref="E39:H39"/>
    <mergeCell ref="E41:H41"/>
    <mergeCell ref="B45:J45"/>
    <mergeCell ref="K118:K119"/>
    <mergeCell ref="C120:E120"/>
    <mergeCell ref="G120:I120"/>
    <mergeCell ref="C121:E121"/>
    <mergeCell ref="C122:E122"/>
    <mergeCell ref="G122:I122"/>
    <mergeCell ref="K109:K110"/>
    <mergeCell ref="C111:E111"/>
    <mergeCell ref="C112:E112"/>
    <mergeCell ref="C113:E113"/>
    <mergeCell ref="C114:E114"/>
    <mergeCell ref="G114:I114"/>
  </mergeCells>
  <pageMargins left="0.7" right="0.7" top="0.75" bottom="0.75" header="0.3" footer="0.3"/>
  <ignoredErrors>
    <ignoredError sqref="F11:F12 B17:J17 C40 B84:B85 F97:F98 B10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844A-BD70-4B43-9514-55A4E08B1E11}">
  <dimension ref="A1:K168"/>
  <sheetViews>
    <sheetView showGridLines="0" topLeftCell="A124" zoomScale="85" zoomScaleNormal="85" workbookViewId="0">
      <selection activeCell="C137" sqref="C137"/>
    </sheetView>
  </sheetViews>
  <sheetFormatPr defaultColWidth="8.86328125" defaultRowHeight="15" x14ac:dyDescent="0.45"/>
  <cols>
    <col min="1" max="1" width="2.86328125" style="24" customWidth="1"/>
    <col min="2" max="2" width="14" style="2" customWidth="1"/>
    <col min="3" max="3" width="11.73046875" style="2" customWidth="1"/>
    <col min="4" max="4" width="11.3984375" style="2" customWidth="1"/>
    <col min="5" max="5" width="18.1328125" style="2" customWidth="1"/>
    <col min="6" max="6" width="11.86328125" style="2" customWidth="1"/>
    <col min="7" max="7" width="9.73046875" style="2" customWidth="1"/>
    <col min="8" max="8" width="11" style="2" customWidth="1"/>
    <col min="9" max="9" width="16.73046875" style="2" customWidth="1"/>
    <col min="10" max="10" width="12.59765625" style="2" customWidth="1"/>
    <col min="11" max="11" width="11.132812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163</v>
      </c>
      <c r="D1" s="1" t="s">
        <v>135</v>
      </c>
    </row>
    <row r="2" spans="1:11" x14ac:dyDescent="0.45">
      <c r="B2" s="25"/>
    </row>
    <row r="3" spans="1:11" ht="18" customHeight="1" x14ac:dyDescent="0.45">
      <c r="B3" s="1" t="s">
        <v>136</v>
      </c>
    </row>
    <row r="4" spans="1:11" ht="18" customHeight="1" x14ac:dyDescent="0.45">
      <c r="A4" s="24" t="s">
        <v>16</v>
      </c>
      <c r="B4" s="2" t="s">
        <v>137</v>
      </c>
    </row>
    <row r="5" spans="1:11" ht="18" customHeight="1" x14ac:dyDescent="0.45">
      <c r="B5" s="2" t="s">
        <v>185</v>
      </c>
      <c r="D5" s="72">
        <v>250</v>
      </c>
      <c r="E5" s="70"/>
    </row>
    <row r="6" spans="1:11" ht="18" customHeight="1" x14ac:dyDescent="0.45">
      <c r="B6" s="2" t="s">
        <v>186</v>
      </c>
      <c r="D6" s="73">
        <v>200</v>
      </c>
      <c r="E6" s="70"/>
    </row>
    <row r="7" spans="1:11" ht="18" customHeight="1" x14ac:dyDescent="0.45">
      <c r="B7" s="2" t="s">
        <v>187</v>
      </c>
      <c r="D7" s="72">
        <v>50</v>
      </c>
      <c r="E7" s="70"/>
    </row>
    <row r="8" spans="1:11" ht="18" customHeight="1" x14ac:dyDescent="0.45"/>
    <row r="9" spans="1:11" ht="18" customHeight="1" x14ac:dyDescent="0.4">
      <c r="A9" s="24" t="s">
        <v>21</v>
      </c>
      <c r="B9" s="15" t="s">
        <v>138</v>
      </c>
    </row>
    <row r="10" spans="1:11" ht="18" customHeight="1" x14ac:dyDescent="0.45">
      <c r="B10" s="163" t="s">
        <v>26</v>
      </c>
      <c r="C10" s="164"/>
      <c r="D10" s="164"/>
      <c r="E10" s="164"/>
      <c r="F10" s="164"/>
      <c r="G10" s="164"/>
      <c r="H10" s="164"/>
      <c r="I10" s="164"/>
      <c r="J10" s="164"/>
      <c r="K10" s="13" t="s">
        <v>27</v>
      </c>
    </row>
    <row r="11" spans="1:11" ht="18" customHeight="1" x14ac:dyDescent="0.45">
      <c r="B11" s="141" t="s">
        <v>28</v>
      </c>
      <c r="C11" s="142"/>
      <c r="D11" s="142"/>
      <c r="E11" s="143"/>
      <c r="F11" s="144" t="s">
        <v>23</v>
      </c>
      <c r="G11" s="146" t="s">
        <v>6</v>
      </c>
      <c r="H11" s="147"/>
      <c r="I11" s="148"/>
      <c r="J11" s="152" t="s">
        <v>14</v>
      </c>
      <c r="K11" s="131" t="s">
        <v>15</v>
      </c>
    </row>
    <row r="12" spans="1:11" ht="18" customHeight="1" x14ac:dyDescent="0.45">
      <c r="B12" s="89" t="s">
        <v>107</v>
      </c>
      <c r="C12" s="90" t="s">
        <v>108</v>
      </c>
      <c r="D12" s="90"/>
      <c r="E12" s="91"/>
      <c r="F12" s="145"/>
      <c r="G12" s="149"/>
      <c r="H12" s="150"/>
      <c r="I12" s="151"/>
      <c r="J12" s="153"/>
      <c r="K12" s="132"/>
    </row>
    <row r="13" spans="1:11" ht="18" customHeight="1" x14ac:dyDescent="0.45">
      <c r="B13" s="92">
        <v>1100</v>
      </c>
      <c r="C13" s="133" t="str">
        <f>_xlfn.XLOOKUP(B13,'H 12 aanwijzingen'!$A$19:$A$73,'H 12 aanwijzingen'!$B$19:$B$73,"nog geen rekening gekozen",1)</f>
        <v>Debiteuren</v>
      </c>
      <c r="D13" s="134"/>
      <c r="E13" s="135"/>
      <c r="F13" s="93">
        <v>11039</v>
      </c>
      <c r="G13" s="136" t="s">
        <v>188</v>
      </c>
      <c r="H13" s="136"/>
      <c r="I13" s="136"/>
      <c r="J13" s="116">
        <v>242</v>
      </c>
      <c r="K13" s="117"/>
    </row>
    <row r="14" spans="1:11" ht="18" customHeight="1" x14ac:dyDescent="0.45">
      <c r="B14" s="92">
        <v>4120</v>
      </c>
      <c r="C14" s="133" t="str">
        <f>_xlfn.XLOOKUP(B14,'H 12 aanwijzingen'!$A$19:$A$73,'H 12 aanwijzingen'!$B$19:$B$73,"nog geen rekening gekozen",1)</f>
        <v>Boekresultaat vaste activa</v>
      </c>
      <c r="D14" s="134"/>
      <c r="E14" s="135"/>
      <c r="F14" s="114"/>
      <c r="G14" s="136" t="s">
        <v>188</v>
      </c>
      <c r="H14" s="136"/>
      <c r="I14" s="136"/>
      <c r="J14" s="118">
        <v>50</v>
      </c>
      <c r="K14" s="119"/>
    </row>
    <row r="15" spans="1:11" ht="18" customHeight="1" x14ac:dyDescent="0.45">
      <c r="B15" s="92">
        <v>310</v>
      </c>
      <c r="C15" s="133" t="str">
        <f>_xlfn.XLOOKUP(B15,'H 12 aanwijzingen'!$A$19:$A$73,'H 12 aanwijzingen'!$B$19:$B$73,"nog geen rekening gekozen",1)</f>
        <v>Cumulatieve afschrijving inventaris</v>
      </c>
      <c r="D15" s="134"/>
      <c r="E15" s="135"/>
      <c r="F15" s="114"/>
      <c r="G15" s="195" t="s">
        <v>188</v>
      </c>
      <c r="H15" s="195"/>
      <c r="I15" s="195"/>
      <c r="J15" s="118">
        <v>1750</v>
      </c>
      <c r="K15" s="120"/>
    </row>
    <row r="16" spans="1:11" ht="18" customHeight="1" x14ac:dyDescent="0.45">
      <c r="B16" s="92">
        <v>300</v>
      </c>
      <c r="C16" s="133" t="str">
        <f>_xlfn.XLOOKUP(B16,'H 12 aanwijzingen'!$A$19:$A$73,'H 12 aanwijzingen'!$B$19:$B$73,"nog geen rekening gekozen",1)</f>
        <v>Inventaris</v>
      </c>
      <c r="D16" s="134"/>
      <c r="E16" s="135"/>
      <c r="F16" s="115"/>
      <c r="G16" s="136" t="s">
        <v>188</v>
      </c>
      <c r="H16" s="136"/>
      <c r="I16" s="136"/>
      <c r="J16" s="100"/>
      <c r="K16" s="101">
        <v>2000</v>
      </c>
    </row>
    <row r="17" spans="1:11" ht="18" customHeight="1" x14ac:dyDescent="0.45">
      <c r="B17" s="92">
        <v>1650</v>
      </c>
      <c r="C17" s="133" t="str">
        <f>_xlfn.XLOOKUP(B17,'H 12 aanwijzingen'!$A$19:$A$73,'H 12 aanwijzingen'!$B$19:$B$73,"nog geen rekening gekozen",1)</f>
        <v>Verschuldigde omzetbelasting hoog</v>
      </c>
      <c r="D17" s="134"/>
      <c r="E17" s="135"/>
      <c r="F17" s="115"/>
      <c r="G17" s="136" t="s">
        <v>188</v>
      </c>
      <c r="H17" s="136"/>
      <c r="I17" s="136"/>
      <c r="J17" s="100"/>
      <c r="K17" s="101">
        <v>42</v>
      </c>
    </row>
    <row r="18" spans="1:11" ht="18" customHeight="1" x14ac:dyDescent="0.45"/>
    <row r="19" spans="1:11" ht="18" customHeight="1" x14ac:dyDescent="0.45"/>
    <row r="20" spans="1:11" ht="18" customHeight="1" x14ac:dyDescent="0.45">
      <c r="B20" s="1" t="s">
        <v>139</v>
      </c>
    </row>
    <row r="21" spans="1:11" ht="18" customHeight="1" x14ac:dyDescent="0.45">
      <c r="A21" s="24" t="s">
        <v>16</v>
      </c>
      <c r="B21" s="2" t="s">
        <v>150</v>
      </c>
    </row>
    <row r="22" spans="1:11" ht="10.9" customHeight="1" x14ac:dyDescent="0.45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8" customHeight="1" x14ac:dyDescent="0.45">
      <c r="A23" s="4"/>
      <c r="B23" s="5" t="s">
        <v>97</v>
      </c>
      <c r="C23" s="3"/>
      <c r="D23" s="3"/>
      <c r="E23" s="3"/>
      <c r="F23" s="3"/>
      <c r="G23" s="3"/>
      <c r="H23" s="3"/>
      <c r="I23" s="3"/>
      <c r="J23" s="3"/>
      <c r="K23" s="3"/>
    </row>
    <row r="24" spans="1:11" ht="10.9" customHeight="1" x14ac:dyDescent="0.45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8" customHeight="1" x14ac:dyDescent="0.45">
      <c r="A25" s="4"/>
      <c r="B25" s="6" t="s">
        <v>5</v>
      </c>
      <c r="C25" s="52">
        <v>14035</v>
      </c>
      <c r="D25" s="165" t="s">
        <v>189</v>
      </c>
      <c r="E25" s="165"/>
      <c r="F25" s="3"/>
      <c r="G25" s="3"/>
      <c r="H25" s="3"/>
      <c r="I25" s="3"/>
      <c r="J25" s="3"/>
      <c r="K25" s="3"/>
    </row>
    <row r="26" spans="1:11" ht="10.9" customHeight="1" x14ac:dyDescent="0.45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8" customHeight="1" x14ac:dyDescent="0.45">
      <c r="A27" s="4"/>
      <c r="B27" s="6" t="s">
        <v>0</v>
      </c>
      <c r="C27" s="7">
        <v>50</v>
      </c>
      <c r="D27" s="3"/>
      <c r="E27" s="6" t="s">
        <v>8</v>
      </c>
      <c r="F27" s="8" t="s">
        <v>226</v>
      </c>
      <c r="G27" s="3"/>
      <c r="H27" s="166" t="s">
        <v>9</v>
      </c>
      <c r="I27" s="167"/>
      <c r="J27" s="9" t="s">
        <v>227</v>
      </c>
      <c r="K27" s="3"/>
    </row>
    <row r="28" spans="1:11" ht="18" customHeight="1" x14ac:dyDescent="0.45">
      <c r="A28" s="4"/>
      <c r="B28" s="6" t="s">
        <v>6</v>
      </c>
      <c r="C28" s="52" t="s">
        <v>190</v>
      </c>
      <c r="D28" s="3"/>
      <c r="E28" s="6" t="s">
        <v>25</v>
      </c>
      <c r="F28" s="54" t="s">
        <v>166</v>
      </c>
      <c r="G28" s="3"/>
      <c r="H28" s="166" t="s">
        <v>1</v>
      </c>
      <c r="I28" s="167"/>
      <c r="J28" s="53">
        <v>45383</v>
      </c>
      <c r="K28" s="3"/>
    </row>
    <row r="29" spans="1:11" ht="18" customHeight="1" x14ac:dyDescent="0.45">
      <c r="A29" s="4"/>
      <c r="B29" s="6" t="s">
        <v>7</v>
      </c>
      <c r="C29" s="53">
        <v>45413</v>
      </c>
      <c r="D29" s="3"/>
      <c r="E29" s="6" t="s">
        <v>4</v>
      </c>
      <c r="F29" s="54" t="s">
        <v>191</v>
      </c>
      <c r="G29" s="3"/>
      <c r="H29" s="166" t="s">
        <v>10</v>
      </c>
      <c r="I29" s="167"/>
      <c r="J29" s="55">
        <f>I34+J34</f>
        <v>3121.8</v>
      </c>
      <c r="K29" s="3" t="s">
        <v>11</v>
      </c>
    </row>
    <row r="30" spans="1:11" ht="10.9" customHeight="1" x14ac:dyDescent="0.4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8" customHeight="1" x14ac:dyDescent="0.45">
      <c r="A31" s="4"/>
      <c r="B31" s="5" t="s">
        <v>12</v>
      </c>
      <c r="C31" s="3"/>
      <c r="D31" s="3"/>
      <c r="E31" s="3"/>
      <c r="F31" s="3"/>
      <c r="G31" s="3"/>
      <c r="H31" s="3"/>
      <c r="I31" s="3"/>
      <c r="J31" s="3"/>
      <c r="K31" s="3"/>
    </row>
    <row r="32" spans="1:11" ht="10.9" customHeight="1" x14ac:dyDescent="0.4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30.6" customHeight="1" x14ac:dyDescent="0.45">
      <c r="A33" s="4"/>
      <c r="B33" s="33" t="s">
        <v>98</v>
      </c>
      <c r="C33" s="156" t="s">
        <v>6</v>
      </c>
      <c r="D33" s="156"/>
      <c r="E33" s="156"/>
      <c r="F33" s="33" t="s">
        <v>2</v>
      </c>
      <c r="G33" s="33" t="s">
        <v>20</v>
      </c>
      <c r="H33" s="33" t="s">
        <v>109</v>
      </c>
      <c r="I33" s="33" t="s">
        <v>10</v>
      </c>
      <c r="J33" s="33" t="s">
        <v>3</v>
      </c>
      <c r="K33" s="3"/>
    </row>
    <row r="34" spans="1:11" ht="18" customHeight="1" x14ac:dyDescent="0.45">
      <c r="A34" s="4"/>
      <c r="B34" s="54" t="s">
        <v>168</v>
      </c>
      <c r="C34" s="140" t="s">
        <v>192</v>
      </c>
      <c r="D34" s="140"/>
      <c r="E34" s="140"/>
      <c r="F34" s="52">
        <v>1</v>
      </c>
      <c r="G34" s="56">
        <v>0.21</v>
      </c>
      <c r="H34" s="57" t="s">
        <v>170</v>
      </c>
      <c r="I34" s="58">
        <v>2580</v>
      </c>
      <c r="J34" s="58">
        <f>G34*I34</f>
        <v>541.79999999999995</v>
      </c>
      <c r="K34" s="3"/>
    </row>
    <row r="35" spans="1:11" ht="18" customHeight="1" x14ac:dyDescent="0.45">
      <c r="A35" s="4"/>
      <c r="B35" s="28"/>
      <c r="C35" s="183"/>
      <c r="D35" s="183"/>
      <c r="E35" s="183"/>
      <c r="F35" s="34"/>
      <c r="G35" s="29"/>
      <c r="H35" s="30"/>
      <c r="I35" s="14"/>
      <c r="J35" s="14"/>
      <c r="K35" s="3"/>
    </row>
    <row r="36" spans="1:11" ht="10.9" customHeight="1" x14ac:dyDescent="0.4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8" customHeight="1" x14ac:dyDescent="0.45"/>
    <row r="38" spans="1:11" ht="18" customHeight="1" x14ac:dyDescent="0.45">
      <c r="A38" s="24" t="s">
        <v>21</v>
      </c>
      <c r="B38" s="2" t="s">
        <v>140</v>
      </c>
    </row>
    <row r="39" spans="1:11" ht="18" customHeight="1" x14ac:dyDescent="0.45">
      <c r="B39" s="163" t="s">
        <v>26</v>
      </c>
      <c r="C39" s="164"/>
      <c r="D39" s="164"/>
      <c r="E39" s="164"/>
      <c r="F39" s="164"/>
      <c r="G39" s="164"/>
      <c r="H39" s="164"/>
      <c r="I39" s="164"/>
      <c r="J39" s="164"/>
      <c r="K39" s="13" t="s">
        <v>27</v>
      </c>
    </row>
    <row r="40" spans="1:11" ht="18" customHeight="1" x14ac:dyDescent="0.45">
      <c r="B40" s="141" t="s">
        <v>28</v>
      </c>
      <c r="C40" s="142"/>
      <c r="D40" s="142"/>
      <c r="E40" s="143"/>
      <c r="F40" s="144" t="s">
        <v>23</v>
      </c>
      <c r="G40" s="146" t="s">
        <v>6</v>
      </c>
      <c r="H40" s="147"/>
      <c r="I40" s="148"/>
      <c r="J40" s="152" t="s">
        <v>14</v>
      </c>
      <c r="K40" s="131" t="s">
        <v>15</v>
      </c>
    </row>
    <row r="41" spans="1:11" ht="18" customHeight="1" x14ac:dyDescent="0.45">
      <c r="B41" s="89" t="s">
        <v>107</v>
      </c>
      <c r="C41" s="90" t="s">
        <v>108</v>
      </c>
      <c r="D41" s="90"/>
      <c r="E41" s="91"/>
      <c r="F41" s="145"/>
      <c r="G41" s="149"/>
      <c r="H41" s="150"/>
      <c r="I41" s="151"/>
      <c r="J41" s="153"/>
      <c r="K41" s="132"/>
    </row>
    <row r="42" spans="1:11" ht="18" customHeight="1" x14ac:dyDescent="0.45">
      <c r="B42" s="92">
        <v>300</v>
      </c>
      <c r="C42" s="133" t="str">
        <f>_xlfn.XLOOKUP(B42,'H 12 aanwijzingen'!$A$19:$A$73,'H 12 aanwijzingen'!$B$19:$B$73,"nog geen rekening gekozen",1)</f>
        <v>Inventaris</v>
      </c>
      <c r="D42" s="134"/>
      <c r="E42" s="135"/>
      <c r="F42" s="93"/>
      <c r="G42" s="140" t="s">
        <v>192</v>
      </c>
      <c r="H42" s="140"/>
      <c r="I42" s="140"/>
      <c r="J42" s="95">
        <v>2580</v>
      </c>
      <c r="K42" s="96"/>
    </row>
    <row r="43" spans="1:11" ht="18" customHeight="1" x14ac:dyDescent="0.45">
      <c r="B43" s="92">
        <v>1600</v>
      </c>
      <c r="C43" s="133" t="str">
        <f>_xlfn.XLOOKUP(B43,'H 12 aanwijzingen'!$A$19:$A$73,'H 12 aanwijzingen'!$B$19:$B$73,"nog geen rekening gekozen",1)</f>
        <v>Te verrekenen omzetbelasting</v>
      </c>
      <c r="D43" s="134"/>
      <c r="E43" s="135"/>
      <c r="F43" s="93"/>
      <c r="G43" s="140" t="s">
        <v>189</v>
      </c>
      <c r="H43" s="140"/>
      <c r="I43" s="140"/>
      <c r="J43" s="95">
        <v>541.79999999999995</v>
      </c>
      <c r="K43" s="96"/>
    </row>
    <row r="44" spans="1:11" ht="18" customHeight="1" x14ac:dyDescent="0.45">
      <c r="B44" s="92">
        <v>1400</v>
      </c>
      <c r="C44" s="133" t="str">
        <f>_xlfn.XLOOKUP(B44,'H 12 aanwijzingen'!$A$19:$A$73,'H 12 aanwijzingen'!$B$19:$B$73,"nog geen rekening gekozen",1)</f>
        <v>Crediteuren</v>
      </c>
      <c r="D44" s="134"/>
      <c r="E44" s="135"/>
      <c r="F44" s="93">
        <v>14035</v>
      </c>
      <c r="G44" s="140">
        <v>5896</v>
      </c>
      <c r="H44" s="140"/>
      <c r="I44" s="140"/>
      <c r="J44" s="95"/>
      <c r="K44" s="96">
        <v>3121.8</v>
      </c>
    </row>
    <row r="45" spans="1:11" ht="18" customHeight="1" x14ac:dyDescent="0.45">
      <c r="B45" s="92"/>
      <c r="C45" s="133"/>
      <c r="D45" s="134"/>
      <c r="E45" s="135"/>
      <c r="F45" s="94"/>
      <c r="G45" s="137"/>
      <c r="H45" s="138"/>
      <c r="I45" s="139"/>
      <c r="J45" s="97"/>
      <c r="K45" s="98"/>
    </row>
    <row r="46" spans="1:11" ht="18" customHeight="1" x14ac:dyDescent="0.45">
      <c r="B46" s="37"/>
      <c r="C46" s="16"/>
      <c r="D46" s="16"/>
      <c r="E46" s="16"/>
      <c r="F46" s="38"/>
      <c r="G46" s="39"/>
      <c r="H46" s="39"/>
      <c r="I46" s="39"/>
      <c r="J46" s="40"/>
      <c r="K46" s="41"/>
    </row>
    <row r="47" spans="1:11" ht="18" customHeight="1" x14ac:dyDescent="0.45">
      <c r="A47" s="24" t="s">
        <v>18</v>
      </c>
      <c r="B47" s="2" t="s">
        <v>228</v>
      </c>
    </row>
    <row r="48" spans="1:11" ht="18" customHeight="1" x14ac:dyDescent="0.45">
      <c r="B48" s="163" t="s">
        <v>26</v>
      </c>
      <c r="C48" s="164"/>
      <c r="D48" s="164"/>
      <c r="E48" s="164"/>
      <c r="F48" s="164"/>
      <c r="G48" s="164"/>
      <c r="H48" s="164"/>
      <c r="I48" s="164"/>
      <c r="J48" s="164"/>
      <c r="K48" s="13" t="s">
        <v>27</v>
      </c>
    </row>
    <row r="49" spans="1:11" ht="18" customHeight="1" x14ac:dyDescent="0.45">
      <c r="B49" s="141" t="s">
        <v>28</v>
      </c>
      <c r="C49" s="142"/>
      <c r="D49" s="142"/>
      <c r="E49" s="143"/>
      <c r="F49" s="144" t="s">
        <v>23</v>
      </c>
      <c r="G49" s="146" t="s">
        <v>6</v>
      </c>
      <c r="H49" s="147"/>
      <c r="I49" s="148"/>
      <c r="J49" s="152" t="s">
        <v>14</v>
      </c>
      <c r="K49" s="131" t="s">
        <v>15</v>
      </c>
    </row>
    <row r="50" spans="1:11" ht="18" customHeight="1" x14ac:dyDescent="0.45">
      <c r="B50" s="89" t="s">
        <v>107</v>
      </c>
      <c r="C50" s="90" t="s">
        <v>108</v>
      </c>
      <c r="D50" s="90"/>
      <c r="E50" s="91"/>
      <c r="F50" s="145"/>
      <c r="G50" s="149"/>
      <c r="H50" s="150"/>
      <c r="I50" s="151"/>
      <c r="J50" s="153"/>
      <c r="K50" s="132"/>
    </row>
    <row r="51" spans="1:11" ht="18" customHeight="1" x14ac:dyDescent="0.45">
      <c r="B51" s="92">
        <v>4100</v>
      </c>
      <c r="C51" s="133" t="str">
        <f>_xlfn.XLOOKUP(B51,'H 12 aanwijzingen'!$A$19:$A$73,'H 12 aanwijzingen'!$B$19:$B$73,"nog geen rekening gekozen",1)</f>
        <v>Afschrijvingskosten vaste activa</v>
      </c>
      <c r="D51" s="134"/>
      <c r="E51" s="135"/>
      <c r="F51" s="94"/>
      <c r="G51" s="157" t="s">
        <v>192</v>
      </c>
      <c r="H51" s="158"/>
      <c r="I51" s="158"/>
      <c r="J51" s="121">
        <v>43</v>
      </c>
      <c r="K51" s="100"/>
    </row>
    <row r="52" spans="1:11" ht="18" customHeight="1" x14ac:dyDescent="0.45">
      <c r="B52" s="92">
        <v>310</v>
      </c>
      <c r="C52" s="133" t="str">
        <f>_xlfn.XLOOKUP(B52,'H 12 aanwijzingen'!$A$19:$A$73,'H 12 aanwijzingen'!$B$19:$B$73,"nog geen rekening gekozen",1)</f>
        <v>Cumulatieve afschrijving inventaris</v>
      </c>
      <c r="D52" s="134"/>
      <c r="E52" s="135"/>
      <c r="F52" s="94"/>
      <c r="G52" s="187">
        <v>45383</v>
      </c>
      <c r="H52" s="189"/>
      <c r="I52" s="189"/>
      <c r="J52" s="122"/>
      <c r="K52" s="101">
        <v>43</v>
      </c>
    </row>
    <row r="53" spans="1:11" ht="18" customHeight="1" x14ac:dyDescent="0.45">
      <c r="B53" s="92"/>
      <c r="C53" s="133"/>
      <c r="D53" s="134"/>
      <c r="E53" s="135"/>
      <c r="F53" s="94"/>
      <c r="G53" s="137"/>
      <c r="H53" s="138"/>
      <c r="I53" s="139"/>
      <c r="J53" s="97"/>
      <c r="K53" s="98"/>
    </row>
    <row r="54" spans="1:11" ht="18" customHeight="1" x14ac:dyDescent="0.45"/>
    <row r="55" spans="1:11" ht="18" customHeight="1" x14ac:dyDescent="0.45">
      <c r="A55" s="24" t="s">
        <v>19</v>
      </c>
      <c r="B55" s="2" t="s">
        <v>229</v>
      </c>
    </row>
    <row r="56" spans="1:11" ht="18" customHeight="1" x14ac:dyDescent="0.45">
      <c r="B56" s="174" t="s">
        <v>141</v>
      </c>
      <c r="C56" s="175"/>
      <c r="D56" s="175"/>
      <c r="E56" s="175"/>
      <c r="F56" s="175"/>
      <c r="G56" s="175"/>
      <c r="H56" s="175"/>
      <c r="I56" s="175"/>
      <c r="J56" s="12" t="s">
        <v>93</v>
      </c>
    </row>
    <row r="57" spans="1:11" ht="29.45" customHeight="1" x14ac:dyDescent="0.45">
      <c r="B57" s="102" t="s">
        <v>13</v>
      </c>
      <c r="C57" s="102" t="s">
        <v>0</v>
      </c>
      <c r="D57" s="102" t="s">
        <v>22</v>
      </c>
      <c r="E57" s="176" t="s">
        <v>6</v>
      </c>
      <c r="F57" s="176"/>
      <c r="G57" s="176"/>
      <c r="H57" s="176"/>
      <c r="I57" s="107" t="s">
        <v>14</v>
      </c>
      <c r="J57" s="107" t="s">
        <v>15</v>
      </c>
    </row>
    <row r="58" spans="1:11" ht="18" customHeight="1" x14ac:dyDescent="0.45">
      <c r="B58" s="103">
        <v>45383</v>
      </c>
      <c r="C58" s="86">
        <v>50</v>
      </c>
      <c r="D58" s="86" t="s">
        <v>227</v>
      </c>
      <c r="E58" s="177" t="s">
        <v>192</v>
      </c>
      <c r="F58" s="172"/>
      <c r="G58" s="172"/>
      <c r="H58" s="173"/>
      <c r="I58" s="74">
        <v>2580</v>
      </c>
      <c r="J58" s="108"/>
    </row>
    <row r="59" spans="1:11" ht="18" customHeight="1" x14ac:dyDescent="0.45">
      <c r="B59" s="103">
        <v>45657</v>
      </c>
      <c r="C59" s="86"/>
      <c r="D59" s="86"/>
      <c r="E59" s="136" t="s">
        <v>173</v>
      </c>
      <c r="F59" s="136"/>
      <c r="G59" s="136"/>
      <c r="H59" s="136"/>
      <c r="I59" s="74"/>
      <c r="J59" s="74">
        <v>2580</v>
      </c>
    </row>
    <row r="60" spans="1:11" ht="18" customHeight="1" x14ac:dyDescent="0.45">
      <c r="B60" s="104"/>
      <c r="C60" s="104"/>
      <c r="D60" s="104"/>
      <c r="E60" s="178" t="s">
        <v>174</v>
      </c>
      <c r="F60" s="179"/>
      <c r="G60" s="179"/>
      <c r="H60" s="180"/>
      <c r="I60" s="75">
        <f>SUM(I58:I59)</f>
        <v>2580</v>
      </c>
      <c r="J60" s="75">
        <f>SUM(J58:J59)</f>
        <v>2580</v>
      </c>
    </row>
    <row r="61" spans="1:11" ht="18" customHeight="1" x14ac:dyDescent="0.45">
      <c r="B61" s="105"/>
      <c r="C61" s="87"/>
      <c r="D61" s="87"/>
      <c r="E61" s="181"/>
      <c r="F61" s="181"/>
      <c r="G61" s="181"/>
      <c r="H61" s="181"/>
      <c r="I61" s="109"/>
      <c r="J61" s="109"/>
    </row>
    <row r="62" spans="1:11" ht="18" customHeight="1" x14ac:dyDescent="0.45">
      <c r="A62" s="31"/>
      <c r="B62" s="106"/>
      <c r="C62" s="106"/>
      <c r="D62" s="106"/>
      <c r="E62" s="168"/>
      <c r="F62" s="169"/>
      <c r="G62" s="169"/>
      <c r="H62" s="170"/>
      <c r="I62" s="110"/>
      <c r="J62" s="110"/>
      <c r="K62" s="25"/>
    </row>
    <row r="63" spans="1:11" ht="18" customHeight="1" x14ac:dyDescent="0.45">
      <c r="A63" s="31"/>
      <c r="B63" s="31"/>
      <c r="C63" s="25"/>
      <c r="D63" s="25"/>
      <c r="E63" s="43"/>
      <c r="F63" s="43"/>
      <c r="G63" s="43"/>
      <c r="H63" s="43"/>
      <c r="I63" s="44"/>
      <c r="J63" s="44"/>
      <c r="K63" s="25"/>
    </row>
    <row r="64" spans="1:11" ht="18" customHeight="1" x14ac:dyDescent="0.45">
      <c r="A64" s="24" t="s">
        <v>99</v>
      </c>
      <c r="B64" s="2" t="s">
        <v>230</v>
      </c>
    </row>
    <row r="65" spans="2:10" ht="18" customHeight="1" x14ac:dyDescent="0.45">
      <c r="B65" s="2" t="s">
        <v>103</v>
      </c>
    </row>
    <row r="66" spans="2:10" ht="18" customHeight="1" x14ac:dyDescent="0.45">
      <c r="B66" s="174" t="s">
        <v>142</v>
      </c>
      <c r="C66" s="175"/>
      <c r="D66" s="175"/>
      <c r="E66" s="175"/>
      <c r="F66" s="175"/>
      <c r="G66" s="175"/>
      <c r="H66" s="175"/>
      <c r="I66" s="175"/>
      <c r="J66" s="12" t="s">
        <v>93</v>
      </c>
    </row>
    <row r="67" spans="2:10" ht="27.6" customHeight="1" x14ac:dyDescent="0.45">
      <c r="B67" s="102" t="s">
        <v>13</v>
      </c>
      <c r="C67" s="102" t="s">
        <v>0</v>
      </c>
      <c r="D67" s="102" t="s">
        <v>22</v>
      </c>
      <c r="E67" s="176" t="s">
        <v>6</v>
      </c>
      <c r="F67" s="176"/>
      <c r="G67" s="176"/>
      <c r="H67" s="176"/>
      <c r="I67" s="107" t="s">
        <v>14</v>
      </c>
      <c r="J67" s="107" t="s">
        <v>15</v>
      </c>
    </row>
    <row r="68" spans="2:10" ht="18" customHeight="1" x14ac:dyDescent="0.45">
      <c r="B68" s="113">
        <v>45412</v>
      </c>
      <c r="C68" s="85">
        <v>90</v>
      </c>
      <c r="D68" s="85" t="s">
        <v>231</v>
      </c>
      <c r="E68" s="171">
        <v>45383</v>
      </c>
      <c r="F68" s="185"/>
      <c r="G68" s="185"/>
      <c r="H68" s="186"/>
      <c r="I68" s="74"/>
      <c r="J68" s="74">
        <v>43</v>
      </c>
    </row>
    <row r="69" spans="2:10" ht="18" customHeight="1" x14ac:dyDescent="0.45">
      <c r="B69" s="113">
        <v>45443</v>
      </c>
      <c r="C69" s="85">
        <v>90</v>
      </c>
      <c r="D69" s="86" t="s">
        <v>175</v>
      </c>
      <c r="E69" s="171">
        <v>45413</v>
      </c>
      <c r="F69" s="185"/>
      <c r="G69" s="185"/>
      <c r="H69" s="186"/>
      <c r="I69" s="74"/>
      <c r="J69" s="74">
        <v>43</v>
      </c>
    </row>
    <row r="70" spans="2:10" ht="18" customHeight="1" x14ac:dyDescent="0.45">
      <c r="B70" s="103">
        <v>45473</v>
      </c>
      <c r="C70" s="85">
        <v>90</v>
      </c>
      <c r="D70" s="86" t="s">
        <v>175</v>
      </c>
      <c r="E70" s="63">
        <v>45444</v>
      </c>
      <c r="F70" s="64"/>
      <c r="G70" s="64"/>
      <c r="H70" s="65"/>
      <c r="I70" s="74"/>
      <c r="J70" s="74">
        <v>43</v>
      </c>
    </row>
    <row r="71" spans="2:10" ht="18" customHeight="1" x14ac:dyDescent="0.45">
      <c r="B71" s="103">
        <v>45504</v>
      </c>
      <c r="C71" s="85">
        <v>90</v>
      </c>
      <c r="D71" s="86" t="s">
        <v>175</v>
      </c>
      <c r="E71" s="63">
        <v>45474</v>
      </c>
      <c r="F71" s="64"/>
      <c r="G71" s="64"/>
      <c r="H71" s="65"/>
      <c r="I71" s="74"/>
      <c r="J71" s="74">
        <v>43</v>
      </c>
    </row>
    <row r="72" spans="2:10" ht="18" customHeight="1" x14ac:dyDescent="0.45">
      <c r="B72" s="103">
        <v>45535</v>
      </c>
      <c r="C72" s="85">
        <v>90</v>
      </c>
      <c r="D72" s="86" t="s">
        <v>175</v>
      </c>
      <c r="E72" s="63">
        <v>45505</v>
      </c>
      <c r="F72" s="64"/>
      <c r="G72" s="64"/>
      <c r="H72" s="65"/>
      <c r="I72" s="74"/>
      <c r="J72" s="74">
        <v>43</v>
      </c>
    </row>
    <row r="73" spans="2:10" ht="18" customHeight="1" x14ac:dyDescent="0.45">
      <c r="B73" s="103">
        <v>45565</v>
      </c>
      <c r="C73" s="85">
        <v>90</v>
      </c>
      <c r="D73" s="86" t="s">
        <v>175</v>
      </c>
      <c r="E73" s="63">
        <v>45536</v>
      </c>
      <c r="F73" s="64"/>
      <c r="G73" s="64"/>
      <c r="H73" s="65"/>
      <c r="I73" s="74"/>
      <c r="J73" s="74">
        <v>43</v>
      </c>
    </row>
    <row r="74" spans="2:10" ht="18" customHeight="1" x14ac:dyDescent="0.45">
      <c r="B74" s="103">
        <v>45596</v>
      </c>
      <c r="C74" s="85">
        <v>90</v>
      </c>
      <c r="D74" s="86" t="s">
        <v>175</v>
      </c>
      <c r="E74" s="63">
        <v>45566</v>
      </c>
      <c r="F74" s="64"/>
      <c r="G74" s="64"/>
      <c r="H74" s="65"/>
      <c r="I74" s="74"/>
      <c r="J74" s="74">
        <v>43</v>
      </c>
    </row>
    <row r="75" spans="2:10" ht="18" customHeight="1" x14ac:dyDescent="0.45">
      <c r="B75" s="103">
        <v>45626</v>
      </c>
      <c r="C75" s="85">
        <v>90</v>
      </c>
      <c r="D75" s="86" t="s">
        <v>175</v>
      </c>
      <c r="E75" s="63">
        <v>45597</v>
      </c>
      <c r="F75" s="64"/>
      <c r="G75" s="64"/>
      <c r="H75" s="65"/>
      <c r="I75" s="74"/>
      <c r="J75" s="74">
        <v>43</v>
      </c>
    </row>
    <row r="76" spans="2:10" ht="18" customHeight="1" x14ac:dyDescent="0.45">
      <c r="B76" s="103">
        <v>45657</v>
      </c>
      <c r="C76" s="85">
        <v>90</v>
      </c>
      <c r="D76" s="86" t="s">
        <v>175</v>
      </c>
      <c r="E76" s="63">
        <v>45627</v>
      </c>
      <c r="F76" s="64"/>
      <c r="G76" s="64"/>
      <c r="H76" s="65"/>
      <c r="I76" s="74"/>
      <c r="J76" s="74">
        <v>43</v>
      </c>
    </row>
    <row r="77" spans="2:10" ht="18" customHeight="1" x14ac:dyDescent="0.45">
      <c r="B77" s="103">
        <v>45657</v>
      </c>
      <c r="C77" s="86"/>
      <c r="D77" s="86"/>
      <c r="E77" s="136" t="s">
        <v>173</v>
      </c>
      <c r="F77" s="136"/>
      <c r="G77" s="136"/>
      <c r="H77" s="136"/>
      <c r="I77" s="74">
        <v>387</v>
      </c>
      <c r="J77" s="74"/>
    </row>
    <row r="78" spans="2:10" ht="18" customHeight="1" x14ac:dyDescent="0.45">
      <c r="B78" s="104"/>
      <c r="C78" s="104"/>
      <c r="D78" s="104"/>
      <c r="E78" s="178" t="s">
        <v>174</v>
      </c>
      <c r="F78" s="179"/>
      <c r="G78" s="179"/>
      <c r="H78" s="180"/>
      <c r="I78" s="75">
        <f>SUM(I69:I77)</f>
        <v>387</v>
      </c>
      <c r="J78" s="75">
        <f>SUM(J68:J77)</f>
        <v>387</v>
      </c>
    </row>
    <row r="79" spans="2:10" ht="18" customHeight="1" x14ac:dyDescent="0.45">
      <c r="B79" s="105"/>
      <c r="C79" s="87"/>
      <c r="D79" s="87"/>
      <c r="E79" s="181"/>
      <c r="F79" s="181"/>
      <c r="G79" s="181"/>
      <c r="H79" s="181"/>
      <c r="I79" s="109"/>
      <c r="J79" s="109"/>
    </row>
    <row r="80" spans="2:10" ht="18" customHeight="1" x14ac:dyDescent="0.45">
      <c r="B80" s="106"/>
      <c r="C80" s="106"/>
      <c r="D80" s="106"/>
      <c r="E80" s="168"/>
      <c r="F80" s="169"/>
      <c r="G80" s="169"/>
      <c r="H80" s="170"/>
      <c r="I80" s="110"/>
      <c r="J80" s="110"/>
    </row>
    <row r="81" spans="1:10" ht="18" customHeight="1" x14ac:dyDescent="0.45"/>
    <row r="82" spans="1:10" ht="18" customHeight="1" x14ac:dyDescent="0.45">
      <c r="A82" s="24" t="s">
        <v>100</v>
      </c>
      <c r="B82" s="2" t="s">
        <v>232</v>
      </c>
    </row>
    <row r="83" spans="1:10" ht="18" customHeight="1" x14ac:dyDescent="0.45">
      <c r="B83" s="2" t="s">
        <v>103</v>
      </c>
    </row>
    <row r="84" spans="1:10" ht="18" customHeight="1" x14ac:dyDescent="0.45">
      <c r="B84" s="174" t="s">
        <v>143</v>
      </c>
      <c r="C84" s="175"/>
      <c r="D84" s="175"/>
      <c r="E84" s="175"/>
      <c r="F84" s="175"/>
      <c r="G84" s="175"/>
      <c r="H84" s="175"/>
      <c r="I84" s="175"/>
      <c r="J84" s="12" t="s">
        <v>93</v>
      </c>
    </row>
    <row r="85" spans="1:10" ht="31.15" customHeight="1" x14ac:dyDescent="0.45">
      <c r="B85" s="102" t="s">
        <v>13</v>
      </c>
      <c r="C85" s="102" t="s">
        <v>0</v>
      </c>
      <c r="D85" s="102" t="s">
        <v>22</v>
      </c>
      <c r="E85" s="176" t="s">
        <v>6</v>
      </c>
      <c r="F85" s="176"/>
      <c r="G85" s="176"/>
      <c r="H85" s="176"/>
      <c r="I85" s="107" t="s">
        <v>14</v>
      </c>
      <c r="J85" s="107" t="s">
        <v>15</v>
      </c>
    </row>
    <row r="86" spans="1:10" ht="18" customHeight="1" x14ac:dyDescent="0.45">
      <c r="B86" s="113">
        <v>45412</v>
      </c>
      <c r="C86" s="85">
        <v>90</v>
      </c>
      <c r="D86" s="85" t="s">
        <v>231</v>
      </c>
      <c r="E86" s="171">
        <v>45383</v>
      </c>
      <c r="F86" s="185"/>
      <c r="G86" s="185"/>
      <c r="H86" s="186"/>
      <c r="I86" s="74">
        <v>43</v>
      </c>
      <c r="J86" s="100"/>
    </row>
    <row r="87" spans="1:10" ht="18" customHeight="1" x14ac:dyDescent="0.45">
      <c r="B87" s="113">
        <v>45443</v>
      </c>
      <c r="C87" s="85">
        <v>90</v>
      </c>
      <c r="D87" s="86" t="s">
        <v>175</v>
      </c>
      <c r="E87" s="171">
        <v>45413</v>
      </c>
      <c r="F87" s="185"/>
      <c r="G87" s="185"/>
      <c r="H87" s="186"/>
      <c r="I87" s="74">
        <v>43</v>
      </c>
      <c r="J87" s="100"/>
    </row>
    <row r="88" spans="1:10" ht="18" customHeight="1" x14ac:dyDescent="0.45">
      <c r="B88" s="103">
        <v>45473</v>
      </c>
      <c r="C88" s="85">
        <v>90</v>
      </c>
      <c r="D88" s="86" t="s">
        <v>175</v>
      </c>
      <c r="E88" s="63">
        <v>45444</v>
      </c>
      <c r="F88" s="64"/>
      <c r="G88" s="64"/>
      <c r="H88" s="65"/>
      <c r="I88" s="74">
        <v>43</v>
      </c>
      <c r="J88" s="100"/>
    </row>
    <row r="89" spans="1:10" ht="18" customHeight="1" x14ac:dyDescent="0.45">
      <c r="B89" s="103">
        <v>45504</v>
      </c>
      <c r="C89" s="85">
        <v>90</v>
      </c>
      <c r="D89" s="86" t="s">
        <v>175</v>
      </c>
      <c r="E89" s="63">
        <v>45474</v>
      </c>
      <c r="F89" s="64"/>
      <c r="G89" s="64"/>
      <c r="H89" s="65"/>
      <c r="I89" s="74">
        <v>43</v>
      </c>
      <c r="J89" s="100"/>
    </row>
    <row r="90" spans="1:10" ht="18" customHeight="1" x14ac:dyDescent="0.45">
      <c r="B90" s="103">
        <v>45535</v>
      </c>
      <c r="C90" s="85">
        <v>90</v>
      </c>
      <c r="D90" s="86" t="s">
        <v>175</v>
      </c>
      <c r="E90" s="63">
        <v>45505</v>
      </c>
      <c r="F90" s="64"/>
      <c r="G90" s="64"/>
      <c r="H90" s="65"/>
      <c r="I90" s="74">
        <v>43</v>
      </c>
      <c r="J90" s="100"/>
    </row>
    <row r="91" spans="1:10" ht="18" customHeight="1" x14ac:dyDescent="0.45">
      <c r="B91" s="103">
        <v>45565</v>
      </c>
      <c r="C91" s="85">
        <v>90</v>
      </c>
      <c r="D91" s="86" t="s">
        <v>175</v>
      </c>
      <c r="E91" s="63">
        <v>45536</v>
      </c>
      <c r="F91" s="64"/>
      <c r="G91" s="64"/>
      <c r="H91" s="65"/>
      <c r="I91" s="74">
        <v>43</v>
      </c>
      <c r="J91" s="100"/>
    </row>
    <row r="92" spans="1:10" ht="18" customHeight="1" x14ac:dyDescent="0.45">
      <c r="B92" s="103">
        <v>45596</v>
      </c>
      <c r="C92" s="85">
        <v>90</v>
      </c>
      <c r="D92" s="86" t="s">
        <v>175</v>
      </c>
      <c r="E92" s="63">
        <v>45566</v>
      </c>
      <c r="F92" s="64"/>
      <c r="G92" s="64"/>
      <c r="H92" s="65"/>
      <c r="I92" s="74">
        <v>43</v>
      </c>
      <c r="J92" s="100"/>
    </row>
    <row r="93" spans="1:10" ht="18" customHeight="1" x14ac:dyDescent="0.45">
      <c r="B93" s="103">
        <v>45626</v>
      </c>
      <c r="C93" s="85">
        <v>90</v>
      </c>
      <c r="D93" s="86" t="s">
        <v>175</v>
      </c>
      <c r="E93" s="63">
        <v>45597</v>
      </c>
      <c r="F93" s="64"/>
      <c r="G93" s="64"/>
      <c r="H93" s="65"/>
      <c r="I93" s="74">
        <v>43</v>
      </c>
      <c r="J93" s="100"/>
    </row>
    <row r="94" spans="1:10" ht="18" customHeight="1" x14ac:dyDescent="0.45">
      <c r="B94" s="103">
        <v>45657</v>
      </c>
      <c r="C94" s="85">
        <v>90</v>
      </c>
      <c r="D94" s="86" t="s">
        <v>175</v>
      </c>
      <c r="E94" s="63">
        <v>45627</v>
      </c>
      <c r="F94" s="64"/>
      <c r="G94" s="64"/>
      <c r="H94" s="65"/>
      <c r="I94" s="74">
        <v>43</v>
      </c>
      <c r="J94" s="100"/>
    </row>
    <row r="95" spans="1:10" ht="18" customHeight="1" x14ac:dyDescent="0.45">
      <c r="B95" s="103">
        <v>45657</v>
      </c>
      <c r="C95" s="86"/>
      <c r="D95" s="86"/>
      <c r="E95" s="136" t="s">
        <v>176</v>
      </c>
      <c r="F95" s="136"/>
      <c r="G95" s="136"/>
      <c r="H95" s="136"/>
      <c r="I95" s="74"/>
      <c r="J95" s="74">
        <v>387</v>
      </c>
    </row>
    <row r="96" spans="1:10" ht="18" customHeight="1" x14ac:dyDescent="0.45">
      <c r="B96" s="104"/>
      <c r="C96" s="104"/>
      <c r="D96" s="104"/>
      <c r="E96" s="178" t="s">
        <v>174</v>
      </c>
      <c r="F96" s="179"/>
      <c r="G96" s="179"/>
      <c r="H96" s="180"/>
      <c r="I96" s="75">
        <f>SUM(I86:I95)</f>
        <v>387</v>
      </c>
      <c r="J96" s="75">
        <f>SUM(J87:J95)</f>
        <v>387</v>
      </c>
    </row>
    <row r="97" spans="1:10" ht="18" customHeight="1" x14ac:dyDescent="0.45">
      <c r="B97" s="105"/>
      <c r="C97" s="87"/>
      <c r="D97" s="87"/>
      <c r="E97" s="181"/>
      <c r="F97" s="181"/>
      <c r="G97" s="181"/>
      <c r="H97" s="181"/>
      <c r="I97" s="109"/>
      <c r="J97" s="109"/>
    </row>
    <row r="98" spans="1:10" ht="18" customHeight="1" x14ac:dyDescent="0.45">
      <c r="B98" s="106"/>
      <c r="C98" s="106"/>
      <c r="D98" s="106"/>
      <c r="E98" s="168"/>
      <c r="F98" s="169"/>
      <c r="G98" s="169"/>
      <c r="H98" s="170"/>
      <c r="I98" s="110"/>
      <c r="J98" s="110"/>
    </row>
    <row r="99" spans="1:10" ht="18" customHeight="1" x14ac:dyDescent="0.45"/>
    <row r="100" spans="1:10" ht="18" customHeight="1" x14ac:dyDescent="0.45">
      <c r="A100" s="24" t="s">
        <v>101</v>
      </c>
      <c r="B100" s="2" t="s">
        <v>233</v>
      </c>
    </row>
    <row r="101" spans="1:10" ht="18" customHeight="1" x14ac:dyDescent="0.45">
      <c r="B101" s="66" t="s">
        <v>168</v>
      </c>
      <c r="C101" s="2" t="s">
        <v>32</v>
      </c>
      <c r="F101" s="67">
        <v>2580</v>
      </c>
    </row>
    <row r="102" spans="1:10" ht="18" customHeight="1" x14ac:dyDescent="0.45">
      <c r="B102" s="66" t="s">
        <v>172</v>
      </c>
      <c r="C102" s="2" t="s">
        <v>33</v>
      </c>
      <c r="F102" s="68">
        <v>387</v>
      </c>
    </row>
    <row r="103" spans="1:10" ht="18" customHeight="1" x14ac:dyDescent="0.45">
      <c r="C103" s="2" t="s">
        <v>218</v>
      </c>
      <c r="F103" s="67">
        <f>F101-F102</f>
        <v>2193</v>
      </c>
    </row>
    <row r="104" spans="1:10" ht="18" customHeight="1" x14ac:dyDescent="0.45"/>
    <row r="105" spans="1:10" ht="18" customHeight="1" x14ac:dyDescent="0.45">
      <c r="A105" s="24" t="s">
        <v>102</v>
      </c>
      <c r="B105" s="2" t="s">
        <v>236</v>
      </c>
    </row>
    <row r="106" spans="1:10" ht="18" customHeight="1" x14ac:dyDescent="0.45">
      <c r="B106" s="66" t="s">
        <v>168</v>
      </c>
      <c r="C106" s="2" t="s">
        <v>32</v>
      </c>
      <c r="F106" s="67">
        <f>F101</f>
        <v>2580</v>
      </c>
      <c r="G106" s="2" t="s">
        <v>193</v>
      </c>
    </row>
    <row r="107" spans="1:10" ht="18" customHeight="1" x14ac:dyDescent="0.45">
      <c r="B107" s="66" t="s">
        <v>172</v>
      </c>
      <c r="C107" s="2" t="s">
        <v>33</v>
      </c>
      <c r="F107" s="68">
        <f>48*43</f>
        <v>2064</v>
      </c>
      <c r="G107" s="2" t="s">
        <v>194</v>
      </c>
      <c r="H107" s="2" t="s">
        <v>195</v>
      </c>
    </row>
    <row r="108" spans="1:10" ht="18" customHeight="1" x14ac:dyDescent="0.45">
      <c r="C108" s="2" t="s">
        <v>237</v>
      </c>
      <c r="F108" s="67">
        <f>F106-F107</f>
        <v>516</v>
      </c>
    </row>
    <row r="109" spans="1:10" ht="18" customHeight="1" x14ac:dyDescent="0.45"/>
    <row r="110" spans="1:10" ht="18" customHeight="1" x14ac:dyDescent="0.45">
      <c r="A110" s="24" t="s">
        <v>144</v>
      </c>
      <c r="B110" s="2" t="s">
        <v>137</v>
      </c>
    </row>
    <row r="111" spans="1:10" ht="18" customHeight="1" x14ac:dyDescent="0.45">
      <c r="B111" s="70"/>
      <c r="C111" s="2" t="s">
        <v>237</v>
      </c>
      <c r="F111" s="67">
        <f>F108</f>
        <v>516</v>
      </c>
    </row>
    <row r="112" spans="1:10" ht="18" customHeight="1" x14ac:dyDescent="0.45">
      <c r="B112" s="70"/>
      <c r="C112" s="2" t="s">
        <v>186</v>
      </c>
      <c r="F112" s="76">
        <v>250</v>
      </c>
    </row>
    <row r="113" spans="1:11" ht="18" customHeight="1" x14ac:dyDescent="0.45">
      <c r="B113" s="70"/>
      <c r="C113" s="2" t="s">
        <v>187</v>
      </c>
      <c r="F113" s="77">
        <f>F111-F112</f>
        <v>266</v>
      </c>
    </row>
    <row r="114" spans="1:11" ht="18" customHeight="1" x14ac:dyDescent="0.45"/>
    <row r="115" spans="1:11" ht="18" customHeight="1" x14ac:dyDescent="0.45">
      <c r="A115" s="2" t="s">
        <v>145</v>
      </c>
      <c r="B115" s="2" t="s">
        <v>146</v>
      </c>
    </row>
    <row r="116" spans="1:11" ht="18" customHeight="1" x14ac:dyDescent="0.45">
      <c r="B116" s="163" t="s">
        <v>26</v>
      </c>
      <c r="C116" s="164"/>
      <c r="D116" s="164"/>
      <c r="E116" s="164"/>
      <c r="F116" s="164"/>
      <c r="G116" s="164"/>
      <c r="H116" s="164"/>
      <c r="I116" s="164"/>
      <c r="J116" s="164"/>
      <c r="K116" s="13" t="s">
        <v>27</v>
      </c>
    </row>
    <row r="117" spans="1:11" ht="18" customHeight="1" x14ac:dyDescent="0.45">
      <c r="B117" s="141" t="s">
        <v>28</v>
      </c>
      <c r="C117" s="142"/>
      <c r="D117" s="142"/>
      <c r="E117" s="143"/>
      <c r="F117" s="144" t="s">
        <v>23</v>
      </c>
      <c r="G117" s="146" t="s">
        <v>6</v>
      </c>
      <c r="H117" s="147"/>
      <c r="I117" s="148"/>
      <c r="J117" s="152" t="s">
        <v>14</v>
      </c>
      <c r="K117" s="131" t="s">
        <v>15</v>
      </c>
    </row>
    <row r="118" spans="1:11" ht="18" customHeight="1" x14ac:dyDescent="0.45">
      <c r="B118" s="89" t="s">
        <v>107</v>
      </c>
      <c r="C118" s="90" t="s">
        <v>108</v>
      </c>
      <c r="D118" s="90"/>
      <c r="E118" s="91"/>
      <c r="F118" s="145"/>
      <c r="G118" s="149"/>
      <c r="H118" s="150"/>
      <c r="I118" s="151"/>
      <c r="J118" s="153"/>
      <c r="K118" s="132"/>
    </row>
    <row r="119" spans="1:11" ht="18" customHeight="1" x14ac:dyDescent="0.45">
      <c r="B119" s="92">
        <v>1100</v>
      </c>
      <c r="C119" s="133" t="str">
        <f>_xlfn.XLOOKUP(B119,'H 12 aanwijzingen'!$A$19:$A$73,'H 12 aanwijzingen'!$B$19:$B$73,"nog geen rekening gekozen",1)</f>
        <v>Debiteuren</v>
      </c>
      <c r="D119" s="134"/>
      <c r="E119" s="135"/>
      <c r="F119" s="93">
        <v>11075</v>
      </c>
      <c r="G119" s="190" t="s">
        <v>192</v>
      </c>
      <c r="H119" s="191"/>
      <c r="I119" s="191"/>
      <c r="J119" s="124">
        <v>302.5</v>
      </c>
      <c r="K119" s="117"/>
    </row>
    <row r="120" spans="1:11" ht="18" customHeight="1" x14ac:dyDescent="0.45">
      <c r="B120" s="92">
        <v>300</v>
      </c>
      <c r="C120" s="133" t="str">
        <f>_xlfn.XLOOKUP(B120,'H 12 aanwijzingen'!$A$19:$A$73,'H 12 aanwijzingen'!$B$19:$B$73,"nog geen rekening gekozen",1)</f>
        <v>Inventaris</v>
      </c>
      <c r="D120" s="134"/>
      <c r="E120" s="135"/>
      <c r="F120" s="114"/>
      <c r="G120" s="190" t="s">
        <v>192</v>
      </c>
      <c r="H120" s="191"/>
      <c r="I120" s="191"/>
      <c r="J120" s="125"/>
      <c r="K120" s="120">
        <v>2580</v>
      </c>
    </row>
    <row r="121" spans="1:11" ht="18" customHeight="1" x14ac:dyDescent="0.45">
      <c r="B121" s="92">
        <v>310</v>
      </c>
      <c r="C121" s="133" t="str">
        <f>_xlfn.XLOOKUP(B121,'H 12 aanwijzingen'!$A$19:$A$73,'H 12 aanwijzingen'!$B$19:$B$73,"nog geen rekening gekozen",1)</f>
        <v>Cumulatieve afschrijving inventaris</v>
      </c>
      <c r="D121" s="134"/>
      <c r="E121" s="135"/>
      <c r="F121" s="123"/>
      <c r="G121" s="190" t="s">
        <v>192</v>
      </c>
      <c r="H121" s="191"/>
      <c r="I121" s="191"/>
      <c r="J121" s="126">
        <v>2064</v>
      </c>
      <c r="K121" s="126"/>
    </row>
    <row r="122" spans="1:11" ht="18" customHeight="1" x14ac:dyDescent="0.45">
      <c r="B122" s="92">
        <v>4120</v>
      </c>
      <c r="C122" s="133" t="str">
        <f>_xlfn.XLOOKUP(B122,'H 12 aanwijzingen'!$A$19:$A$73,'H 12 aanwijzingen'!$B$19:$B$73,"nog geen rekening gekozen",1)</f>
        <v>Boekresultaat vaste activa</v>
      </c>
      <c r="D122" s="134"/>
      <c r="E122" s="135"/>
      <c r="F122" s="123"/>
      <c r="G122" s="190" t="s">
        <v>192</v>
      </c>
      <c r="H122" s="191"/>
      <c r="I122" s="191"/>
      <c r="J122" s="126">
        <v>266</v>
      </c>
      <c r="K122" s="126"/>
    </row>
    <row r="123" spans="1:11" ht="18" customHeight="1" x14ac:dyDescent="0.45">
      <c r="B123" s="92">
        <v>1650</v>
      </c>
      <c r="C123" s="133" t="str">
        <f>_xlfn.XLOOKUP(B123,'H 12 aanwijzingen'!$A$19:$A$73,'H 12 aanwijzingen'!$B$19:$B$73,"nog geen rekening gekozen",1)</f>
        <v>Verschuldigde omzetbelasting hoog</v>
      </c>
      <c r="D123" s="134"/>
      <c r="E123" s="135"/>
      <c r="F123" s="123"/>
      <c r="G123" s="192" t="s">
        <v>196</v>
      </c>
      <c r="H123" s="193"/>
      <c r="I123" s="194"/>
      <c r="J123" s="126"/>
      <c r="K123" s="126">
        <v>52.5</v>
      </c>
    </row>
    <row r="124" spans="1:11" ht="18" customHeight="1" x14ac:dyDescent="0.45">
      <c r="B124" s="92"/>
      <c r="C124" s="133"/>
      <c r="D124" s="134"/>
      <c r="E124" s="135"/>
      <c r="F124" s="94"/>
      <c r="G124" s="137"/>
      <c r="H124" s="138"/>
      <c r="I124" s="139"/>
      <c r="J124" s="97"/>
      <c r="K124" s="98"/>
    </row>
    <row r="125" spans="1:11" ht="18" customHeight="1" x14ac:dyDescent="0.45">
      <c r="B125" s="92"/>
      <c r="C125" s="133"/>
      <c r="D125" s="134"/>
      <c r="E125" s="135"/>
      <c r="F125" s="94"/>
      <c r="G125" s="137"/>
      <c r="H125" s="138"/>
      <c r="I125" s="139"/>
      <c r="J125" s="97"/>
      <c r="K125" s="98"/>
    </row>
    <row r="126" spans="1:11" ht="18" customHeight="1" x14ac:dyDescent="0.45">
      <c r="B126" s="45"/>
      <c r="C126" s="46"/>
      <c r="D126" s="46"/>
      <c r="E126" s="47"/>
      <c r="F126" s="48"/>
      <c r="G126" s="49"/>
      <c r="H126" s="49"/>
      <c r="I126" s="49"/>
      <c r="J126" s="50"/>
      <c r="K126" s="50"/>
    </row>
    <row r="127" spans="1:11" ht="18" customHeight="1" x14ac:dyDescent="0.45">
      <c r="B127" s="45"/>
      <c r="C127" s="46"/>
      <c r="D127" s="46"/>
      <c r="E127" s="47"/>
      <c r="F127" s="48"/>
      <c r="G127" s="49"/>
      <c r="H127" s="49"/>
      <c r="I127" s="49"/>
      <c r="J127" s="50"/>
      <c r="K127" s="50"/>
    </row>
    <row r="128" spans="1:11" ht="18" customHeight="1" x14ac:dyDescent="0.45">
      <c r="B128" s="1" t="s">
        <v>147</v>
      </c>
    </row>
    <row r="129" spans="1:11" ht="18" customHeight="1" x14ac:dyDescent="0.45">
      <c r="A129" s="2" t="s">
        <v>16</v>
      </c>
      <c r="B129" s="42" t="s">
        <v>151</v>
      </c>
    </row>
    <row r="130" spans="1:11" ht="10.9" customHeight="1" x14ac:dyDescent="0.4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8" customHeight="1" x14ac:dyDescent="0.45">
      <c r="A131" s="4"/>
      <c r="B131" s="5" t="s">
        <v>97</v>
      </c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0.9" customHeight="1" x14ac:dyDescent="0.4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8" customHeight="1" x14ac:dyDescent="0.45">
      <c r="A133" s="4"/>
      <c r="B133" s="6" t="s">
        <v>5</v>
      </c>
      <c r="C133" s="52">
        <v>14030</v>
      </c>
      <c r="D133" s="165" t="s">
        <v>197</v>
      </c>
      <c r="E133" s="165"/>
      <c r="F133" s="3"/>
      <c r="G133" s="3"/>
      <c r="H133" s="3"/>
      <c r="I133" s="3"/>
      <c r="J133" s="3"/>
      <c r="K133" s="3"/>
    </row>
    <row r="134" spans="1:11" ht="10.9" customHeight="1" x14ac:dyDescent="0.4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8" customHeight="1" x14ac:dyDescent="0.45">
      <c r="A135" s="4"/>
      <c r="B135" s="6" t="s">
        <v>0</v>
      </c>
      <c r="C135" s="7">
        <v>50</v>
      </c>
      <c r="D135" s="3"/>
      <c r="E135" s="6" t="s">
        <v>8</v>
      </c>
      <c r="F135" s="8" t="s">
        <v>234</v>
      </c>
      <c r="G135" s="3"/>
      <c r="H135" s="166" t="s">
        <v>9</v>
      </c>
      <c r="I135" s="167"/>
      <c r="J135" s="9" t="s">
        <v>235</v>
      </c>
      <c r="K135" s="3"/>
    </row>
    <row r="136" spans="1:11" ht="18" customHeight="1" x14ac:dyDescent="0.45">
      <c r="A136" s="4"/>
      <c r="B136" s="6" t="s">
        <v>6</v>
      </c>
      <c r="C136" s="52" t="s">
        <v>198</v>
      </c>
      <c r="D136" s="3"/>
      <c r="E136" s="6" t="s">
        <v>25</v>
      </c>
      <c r="F136" s="54" t="s">
        <v>166</v>
      </c>
      <c r="G136" s="3"/>
      <c r="H136" s="166" t="s">
        <v>1</v>
      </c>
      <c r="I136" s="167"/>
      <c r="J136" s="53">
        <v>45474</v>
      </c>
      <c r="K136" s="3"/>
    </row>
    <row r="137" spans="1:11" ht="18" customHeight="1" x14ac:dyDescent="0.45">
      <c r="A137" s="4"/>
      <c r="B137" s="6" t="s">
        <v>7</v>
      </c>
      <c r="C137" s="53">
        <v>45504</v>
      </c>
      <c r="D137" s="3"/>
      <c r="E137" s="6" t="s">
        <v>4</v>
      </c>
      <c r="F137" s="54" t="s">
        <v>199</v>
      </c>
      <c r="G137" s="3"/>
      <c r="H137" s="166" t="s">
        <v>10</v>
      </c>
      <c r="I137" s="167"/>
      <c r="J137" s="55">
        <f>I142+J142</f>
        <v>2662</v>
      </c>
      <c r="K137" s="3" t="s">
        <v>11</v>
      </c>
    </row>
    <row r="138" spans="1:11" ht="10.9" customHeight="1" x14ac:dyDescent="0.4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8" customHeight="1" x14ac:dyDescent="0.45">
      <c r="A139" s="4"/>
      <c r="B139" s="5" t="s">
        <v>12</v>
      </c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0.9" customHeight="1" x14ac:dyDescent="0.45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31.9" customHeight="1" x14ac:dyDescent="0.45">
      <c r="A141" s="4"/>
      <c r="B141" s="33" t="s">
        <v>98</v>
      </c>
      <c r="C141" s="156" t="s">
        <v>6</v>
      </c>
      <c r="D141" s="156"/>
      <c r="E141" s="156"/>
      <c r="F141" s="33" t="s">
        <v>2</v>
      </c>
      <c r="G141" s="33" t="s">
        <v>20</v>
      </c>
      <c r="H141" s="33" t="s">
        <v>109</v>
      </c>
      <c r="I141" s="33" t="s">
        <v>10</v>
      </c>
      <c r="J141" s="33" t="s">
        <v>3</v>
      </c>
      <c r="K141" s="3"/>
    </row>
    <row r="142" spans="1:11" ht="18" customHeight="1" x14ac:dyDescent="0.45">
      <c r="A142" s="4"/>
      <c r="B142" s="54" t="s">
        <v>168</v>
      </c>
      <c r="C142" s="140" t="s">
        <v>200</v>
      </c>
      <c r="D142" s="140"/>
      <c r="E142" s="140"/>
      <c r="F142" s="52">
        <v>1</v>
      </c>
      <c r="G142" s="56">
        <v>0.21</v>
      </c>
      <c r="H142" s="57" t="s">
        <v>170</v>
      </c>
      <c r="I142" s="58">
        <v>2200</v>
      </c>
      <c r="J142" s="58">
        <f>G142*I142</f>
        <v>462</v>
      </c>
      <c r="K142" s="3"/>
    </row>
    <row r="143" spans="1:11" ht="18" customHeight="1" x14ac:dyDescent="0.45">
      <c r="A143" s="4"/>
      <c r="B143" s="28"/>
      <c r="C143" s="183"/>
      <c r="D143" s="183"/>
      <c r="E143" s="183"/>
      <c r="F143" s="34"/>
      <c r="G143" s="29"/>
      <c r="H143" s="30"/>
      <c r="I143" s="14"/>
      <c r="J143" s="14"/>
      <c r="K143" s="3"/>
    </row>
    <row r="144" spans="1:11" ht="10.9" customHeight="1" x14ac:dyDescent="0.45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8" customHeight="1" x14ac:dyDescent="0.45"/>
    <row r="146" spans="1:11" x14ac:dyDescent="0.45">
      <c r="A146" s="24" t="s">
        <v>21</v>
      </c>
      <c r="B146" s="2" t="s">
        <v>148</v>
      </c>
    </row>
    <row r="147" spans="1:11" ht="18" customHeight="1" x14ac:dyDescent="0.45">
      <c r="B147" s="163" t="s">
        <v>26</v>
      </c>
      <c r="C147" s="164"/>
      <c r="D147" s="164"/>
      <c r="E147" s="164"/>
      <c r="F147" s="164"/>
      <c r="G147" s="164"/>
      <c r="H147" s="164"/>
      <c r="I147" s="164"/>
      <c r="J147" s="164"/>
      <c r="K147" s="13" t="s">
        <v>27</v>
      </c>
    </row>
    <row r="148" spans="1:11" ht="18" customHeight="1" x14ac:dyDescent="0.45">
      <c r="B148" s="141" t="s">
        <v>28</v>
      </c>
      <c r="C148" s="142"/>
      <c r="D148" s="142"/>
      <c r="E148" s="143"/>
      <c r="F148" s="144" t="s">
        <v>23</v>
      </c>
      <c r="G148" s="146" t="s">
        <v>6</v>
      </c>
      <c r="H148" s="147"/>
      <c r="I148" s="148"/>
      <c r="J148" s="152" t="s">
        <v>14</v>
      </c>
      <c r="K148" s="131" t="s">
        <v>15</v>
      </c>
    </row>
    <row r="149" spans="1:11" ht="18" customHeight="1" x14ac:dyDescent="0.45">
      <c r="B149" s="89" t="s">
        <v>107</v>
      </c>
      <c r="C149" s="90" t="s">
        <v>108</v>
      </c>
      <c r="D149" s="90"/>
      <c r="E149" s="91"/>
      <c r="F149" s="145"/>
      <c r="G149" s="149"/>
      <c r="H149" s="150"/>
      <c r="I149" s="151"/>
      <c r="J149" s="153"/>
      <c r="K149" s="132"/>
    </row>
    <row r="150" spans="1:11" ht="18" customHeight="1" x14ac:dyDescent="0.45">
      <c r="B150" s="92">
        <v>300</v>
      </c>
      <c r="C150" s="133" t="str">
        <f>_xlfn.XLOOKUP(B150,'H 12 aanwijzingen'!$A$19:$A$73,'H 12 aanwijzingen'!$B$19:$B$73,"nog geen rekening gekozen",1)</f>
        <v>Inventaris</v>
      </c>
      <c r="D150" s="134"/>
      <c r="E150" s="135"/>
      <c r="F150" s="93"/>
      <c r="G150" s="140" t="s">
        <v>200</v>
      </c>
      <c r="H150" s="140"/>
      <c r="I150" s="140"/>
      <c r="J150" s="95">
        <v>2200</v>
      </c>
      <c r="K150" s="96"/>
    </row>
    <row r="151" spans="1:11" ht="18" customHeight="1" x14ac:dyDescent="0.45">
      <c r="B151" s="92">
        <v>1600</v>
      </c>
      <c r="C151" s="133" t="str">
        <f>_xlfn.XLOOKUP(B151,'H 12 aanwijzingen'!$A$19:$A$73,'H 12 aanwijzingen'!$B$19:$B$73,"nog geen rekening gekozen",1)</f>
        <v>Te verrekenen omzetbelasting</v>
      </c>
      <c r="D151" s="134"/>
      <c r="E151" s="135"/>
      <c r="F151" s="93"/>
      <c r="G151" s="140" t="s">
        <v>197</v>
      </c>
      <c r="H151" s="140"/>
      <c r="I151" s="140"/>
      <c r="J151" s="95">
        <v>462</v>
      </c>
      <c r="K151" s="96"/>
    </row>
    <row r="152" spans="1:11" ht="18" customHeight="1" x14ac:dyDescent="0.45">
      <c r="B152" s="92">
        <v>1400</v>
      </c>
      <c r="C152" s="133" t="str">
        <f>_xlfn.XLOOKUP(B152,'H 12 aanwijzingen'!$A$19:$A$73,'H 12 aanwijzingen'!$B$19:$B$73,"nog geen rekening gekozen",1)</f>
        <v>Crediteuren</v>
      </c>
      <c r="D152" s="134"/>
      <c r="E152" s="135"/>
      <c r="F152" s="93">
        <v>14030</v>
      </c>
      <c r="G152" s="140" t="s">
        <v>200</v>
      </c>
      <c r="H152" s="140"/>
      <c r="I152" s="140"/>
      <c r="J152" s="95"/>
      <c r="K152" s="96">
        <v>2662</v>
      </c>
    </row>
    <row r="153" spans="1:11" ht="18" customHeight="1" x14ac:dyDescent="0.45">
      <c r="B153" s="92"/>
      <c r="C153" s="133"/>
      <c r="D153" s="134"/>
      <c r="E153" s="135"/>
      <c r="F153" s="94"/>
      <c r="G153" s="137"/>
      <c r="H153" s="138"/>
      <c r="I153" s="139"/>
      <c r="J153" s="97"/>
      <c r="K153" s="98"/>
    </row>
    <row r="154" spans="1:11" ht="18" customHeight="1" x14ac:dyDescent="0.45">
      <c r="B154" s="92"/>
      <c r="C154" s="133"/>
      <c r="D154" s="134"/>
      <c r="E154" s="135"/>
      <c r="F154" s="94"/>
      <c r="G154" s="137"/>
      <c r="H154" s="138"/>
      <c r="I154" s="139"/>
      <c r="J154" s="97"/>
      <c r="K154" s="98"/>
    </row>
    <row r="155" spans="1:11" x14ac:dyDescent="0.45">
      <c r="B155" s="37"/>
      <c r="C155" s="16"/>
      <c r="D155" s="16"/>
      <c r="E155" s="16"/>
      <c r="F155" s="38"/>
      <c r="G155" s="51"/>
      <c r="H155" s="51"/>
      <c r="I155" s="51"/>
      <c r="J155" s="40"/>
      <c r="K155" s="41"/>
    </row>
    <row r="156" spans="1:11" x14ac:dyDescent="0.4">
      <c r="A156" s="15" t="s">
        <v>18</v>
      </c>
      <c r="B156" s="15" t="s">
        <v>125</v>
      </c>
    </row>
    <row r="157" spans="1:11" ht="18" customHeight="1" x14ac:dyDescent="0.45">
      <c r="B157" s="2" t="s">
        <v>201</v>
      </c>
      <c r="C157" s="70"/>
      <c r="D157" s="70"/>
      <c r="E157" s="70"/>
    </row>
    <row r="159" spans="1:11" x14ac:dyDescent="0.45">
      <c r="A159" s="24" t="s">
        <v>19</v>
      </c>
      <c r="B159" s="2" t="s">
        <v>149</v>
      </c>
    </row>
    <row r="160" spans="1:11" ht="18" customHeight="1" x14ac:dyDescent="0.45">
      <c r="B160" s="2" t="s">
        <v>202</v>
      </c>
      <c r="C160" s="70"/>
      <c r="D160" s="70"/>
      <c r="E160" s="70"/>
    </row>
    <row r="162" spans="1:11" x14ac:dyDescent="0.45">
      <c r="A162" s="24" t="s">
        <v>99</v>
      </c>
      <c r="B162" s="2" t="s">
        <v>221</v>
      </c>
    </row>
    <row r="163" spans="1:11" ht="18" customHeight="1" x14ac:dyDescent="0.45">
      <c r="B163" s="163" t="s">
        <v>26</v>
      </c>
      <c r="C163" s="164"/>
      <c r="D163" s="164"/>
      <c r="E163" s="164"/>
      <c r="F163" s="164"/>
      <c r="G163" s="164"/>
      <c r="H163" s="164"/>
      <c r="I163" s="164"/>
      <c r="J163" s="164"/>
      <c r="K163" s="13" t="s">
        <v>27</v>
      </c>
    </row>
    <row r="164" spans="1:11" ht="18" customHeight="1" x14ac:dyDescent="0.45">
      <c r="B164" s="141" t="s">
        <v>28</v>
      </c>
      <c r="C164" s="142"/>
      <c r="D164" s="142"/>
      <c r="E164" s="143"/>
      <c r="F164" s="144" t="s">
        <v>23</v>
      </c>
      <c r="G164" s="146" t="s">
        <v>6</v>
      </c>
      <c r="H164" s="147"/>
      <c r="I164" s="148"/>
      <c r="J164" s="152" t="s">
        <v>14</v>
      </c>
      <c r="K164" s="131" t="s">
        <v>15</v>
      </c>
    </row>
    <row r="165" spans="1:11" ht="18" customHeight="1" x14ac:dyDescent="0.45">
      <c r="B165" s="89" t="s">
        <v>107</v>
      </c>
      <c r="C165" s="90" t="s">
        <v>108</v>
      </c>
      <c r="D165" s="90"/>
      <c r="E165" s="91"/>
      <c r="F165" s="145"/>
      <c r="G165" s="149"/>
      <c r="H165" s="150"/>
      <c r="I165" s="151"/>
      <c r="J165" s="153"/>
      <c r="K165" s="132"/>
    </row>
    <row r="166" spans="1:11" ht="18" customHeight="1" x14ac:dyDescent="0.45">
      <c r="B166" s="92">
        <v>4100</v>
      </c>
      <c r="C166" s="133" t="str">
        <f>_xlfn.XLOOKUP(B166,'H 12 aanwijzingen'!$A$19:$A$73,'H 12 aanwijzingen'!$B$19:$B$73,"nog geen rekening gekozen",1)</f>
        <v>Afschrijvingskosten vaste activa</v>
      </c>
      <c r="D166" s="134"/>
      <c r="E166" s="135"/>
      <c r="F166" s="94"/>
      <c r="G166" s="140" t="s">
        <v>200</v>
      </c>
      <c r="H166" s="140"/>
      <c r="I166" s="140"/>
      <c r="J166" s="121">
        <v>35</v>
      </c>
      <c r="K166" s="100"/>
    </row>
    <row r="167" spans="1:11" ht="18" customHeight="1" x14ac:dyDescent="0.45">
      <c r="B167" s="92">
        <v>310</v>
      </c>
      <c r="C167" s="133" t="str">
        <f>_xlfn.XLOOKUP(B167,'H 12 aanwijzingen'!$A$19:$A$73,'H 12 aanwijzingen'!$B$19:$B$73,"nog geen rekening gekozen",1)</f>
        <v>Cumulatieve afschrijving inventaris</v>
      </c>
      <c r="D167" s="134"/>
      <c r="E167" s="135"/>
      <c r="F167" s="94"/>
      <c r="G167" s="187">
        <v>45474</v>
      </c>
      <c r="H167" s="189"/>
      <c r="I167" s="189"/>
      <c r="J167" s="122"/>
      <c r="K167" s="101">
        <v>35</v>
      </c>
    </row>
    <row r="168" spans="1:11" ht="18" customHeight="1" x14ac:dyDescent="0.45">
      <c r="B168" s="92"/>
      <c r="C168" s="133"/>
      <c r="D168" s="134"/>
      <c r="E168" s="135"/>
      <c r="F168" s="94"/>
      <c r="G168" s="137"/>
      <c r="H168" s="138"/>
      <c r="I168" s="139"/>
      <c r="J168" s="97"/>
      <c r="K168" s="98"/>
    </row>
  </sheetData>
  <mergeCells count="127">
    <mergeCell ref="C35:E35"/>
    <mergeCell ref="B39:J39"/>
    <mergeCell ref="B11:E11"/>
    <mergeCell ref="F11:F12"/>
    <mergeCell ref="G11:I12"/>
    <mergeCell ref="J11:J12"/>
    <mergeCell ref="H29:I29"/>
    <mergeCell ref="C16:E16"/>
    <mergeCell ref="B10:J10"/>
    <mergeCell ref="G13:I13"/>
    <mergeCell ref="G14:I14"/>
    <mergeCell ref="G17:I17"/>
    <mergeCell ref="G15:I15"/>
    <mergeCell ref="C33:E33"/>
    <mergeCell ref="C34:E34"/>
    <mergeCell ref="B56:I56"/>
    <mergeCell ref="E57:H57"/>
    <mergeCell ref="E58:H58"/>
    <mergeCell ref="E61:H61"/>
    <mergeCell ref="E62:H62"/>
    <mergeCell ref="E59:H59"/>
    <mergeCell ref="E60:H60"/>
    <mergeCell ref="G42:I42"/>
    <mergeCell ref="G43:I43"/>
    <mergeCell ref="G44:I44"/>
    <mergeCell ref="B48:J48"/>
    <mergeCell ref="B49:E49"/>
    <mergeCell ref="F49:F50"/>
    <mergeCell ref="G49:I50"/>
    <mergeCell ref="J49:J50"/>
    <mergeCell ref="C53:E53"/>
    <mergeCell ref="G53:I53"/>
    <mergeCell ref="B66:I66"/>
    <mergeCell ref="E67:H67"/>
    <mergeCell ref="E68:H68"/>
    <mergeCell ref="E69:H69"/>
    <mergeCell ref="E79:H79"/>
    <mergeCell ref="E80:H80"/>
    <mergeCell ref="E77:H77"/>
    <mergeCell ref="E78:H78"/>
    <mergeCell ref="C141:E141"/>
    <mergeCell ref="B116:J116"/>
    <mergeCell ref="G119:I119"/>
    <mergeCell ref="G120:I120"/>
    <mergeCell ref="B117:E117"/>
    <mergeCell ref="F117:F118"/>
    <mergeCell ref="G117:I118"/>
    <mergeCell ref="J117:J118"/>
    <mergeCell ref="B84:I84"/>
    <mergeCell ref="E85:H85"/>
    <mergeCell ref="E86:H86"/>
    <mergeCell ref="E87:H87"/>
    <mergeCell ref="E97:H97"/>
    <mergeCell ref="E98:H98"/>
    <mergeCell ref="E95:H95"/>
    <mergeCell ref="E96:H96"/>
    <mergeCell ref="K11:K12"/>
    <mergeCell ref="C13:E13"/>
    <mergeCell ref="C14:E14"/>
    <mergeCell ref="C17:E17"/>
    <mergeCell ref="C15:E15"/>
    <mergeCell ref="K49:K50"/>
    <mergeCell ref="C51:E51"/>
    <mergeCell ref="G51:I51"/>
    <mergeCell ref="C52:E52"/>
    <mergeCell ref="K40:K41"/>
    <mergeCell ref="C42:E42"/>
    <mergeCell ref="C43:E43"/>
    <mergeCell ref="C44:E44"/>
    <mergeCell ref="C45:E45"/>
    <mergeCell ref="G45:I45"/>
    <mergeCell ref="G52:I52"/>
    <mergeCell ref="B40:E40"/>
    <mergeCell ref="F40:F41"/>
    <mergeCell ref="G40:I41"/>
    <mergeCell ref="J40:J41"/>
    <mergeCell ref="G16:I16"/>
    <mergeCell ref="D25:E25"/>
    <mergeCell ref="H27:I27"/>
    <mergeCell ref="H28:I28"/>
    <mergeCell ref="G121:I121"/>
    <mergeCell ref="G122:I122"/>
    <mergeCell ref="G123:I123"/>
    <mergeCell ref="B148:E148"/>
    <mergeCell ref="F148:F149"/>
    <mergeCell ref="G148:I149"/>
    <mergeCell ref="K117:K118"/>
    <mergeCell ref="C119:E119"/>
    <mergeCell ref="C120:E120"/>
    <mergeCell ref="C124:E124"/>
    <mergeCell ref="G124:I124"/>
    <mergeCell ref="C125:E125"/>
    <mergeCell ref="G125:I125"/>
    <mergeCell ref="C121:E121"/>
    <mergeCell ref="C122:E122"/>
    <mergeCell ref="C123:E123"/>
    <mergeCell ref="C142:E142"/>
    <mergeCell ref="C143:E143"/>
    <mergeCell ref="B147:J147"/>
    <mergeCell ref="J148:J149"/>
    <mergeCell ref="D133:E133"/>
    <mergeCell ref="H135:I135"/>
    <mergeCell ref="H136:I136"/>
    <mergeCell ref="H137:I137"/>
    <mergeCell ref="K164:K165"/>
    <mergeCell ref="C166:E166"/>
    <mergeCell ref="G166:I166"/>
    <mergeCell ref="C167:E167"/>
    <mergeCell ref="C168:E168"/>
    <mergeCell ref="G168:I168"/>
    <mergeCell ref="K148:K149"/>
    <mergeCell ref="C150:E150"/>
    <mergeCell ref="C151:E151"/>
    <mergeCell ref="C152:E152"/>
    <mergeCell ref="C153:E153"/>
    <mergeCell ref="C154:E154"/>
    <mergeCell ref="G154:I154"/>
    <mergeCell ref="G167:I167"/>
    <mergeCell ref="G151:I151"/>
    <mergeCell ref="G152:I152"/>
    <mergeCell ref="G153:I153"/>
    <mergeCell ref="B163:J163"/>
    <mergeCell ref="B164:E164"/>
    <mergeCell ref="F164:F165"/>
    <mergeCell ref="G164:I165"/>
    <mergeCell ref="J164:J165"/>
    <mergeCell ref="G150:I150"/>
  </mergeCells>
  <pageMargins left="0.7" right="0.7" top="0.75" bottom="0.75" header="0.3" footer="0.3"/>
  <pageSetup paperSize="9" orientation="portrait" horizontalDpi="0" verticalDpi="0" r:id="rId1"/>
  <ignoredErrors>
    <ignoredError sqref="F28:F29 B101:B102 B106:B107 F136:F137 B142:J142 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BA68-D10D-4C53-AE12-03F31924FA38}">
  <dimension ref="A1:K75"/>
  <sheetViews>
    <sheetView showGridLines="0" topLeftCell="A44" zoomScaleNormal="100" workbookViewId="0">
      <selection activeCell="C58" sqref="C58"/>
    </sheetView>
  </sheetViews>
  <sheetFormatPr defaultColWidth="8.86328125" defaultRowHeight="15" x14ac:dyDescent="0.45"/>
  <cols>
    <col min="1" max="1" width="2.86328125" style="24" customWidth="1"/>
    <col min="2" max="2" width="13.265625" style="2" customWidth="1"/>
    <col min="3" max="3" width="13.1328125" style="2" customWidth="1"/>
    <col min="4" max="4" width="10.1328125" style="2" customWidth="1"/>
    <col min="5" max="5" width="17.3984375" style="2" customWidth="1"/>
    <col min="6" max="6" width="11.86328125" style="2" customWidth="1"/>
    <col min="7" max="7" width="9.73046875" style="2" customWidth="1"/>
    <col min="8" max="8" width="11" style="2" customWidth="1"/>
    <col min="9" max="9" width="16.73046875" style="2" customWidth="1"/>
    <col min="10" max="11" width="12.5976562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2:11" x14ac:dyDescent="0.45">
      <c r="B1" s="1" t="s">
        <v>163</v>
      </c>
      <c r="D1" s="1" t="s">
        <v>159</v>
      </c>
    </row>
    <row r="2" spans="2:11" x14ac:dyDescent="0.45">
      <c r="B2" s="25"/>
    </row>
    <row r="3" spans="2:11" ht="18" customHeight="1" x14ac:dyDescent="0.45">
      <c r="B3" s="1" t="s">
        <v>160</v>
      </c>
    </row>
    <row r="4" spans="2:11" ht="18" customHeight="1" x14ac:dyDescent="0.45">
      <c r="B4" s="2" t="s">
        <v>238</v>
      </c>
    </row>
    <row r="5" spans="2:11" ht="18" customHeight="1" x14ac:dyDescent="0.45">
      <c r="B5" s="163" t="s">
        <v>26</v>
      </c>
      <c r="C5" s="164"/>
      <c r="D5" s="164"/>
      <c r="E5" s="164"/>
      <c r="F5" s="164"/>
      <c r="G5" s="164"/>
      <c r="H5" s="164"/>
      <c r="I5" s="164"/>
      <c r="J5" s="164"/>
      <c r="K5" s="13" t="s">
        <v>27</v>
      </c>
    </row>
    <row r="6" spans="2:11" ht="18" customHeight="1" x14ac:dyDescent="0.45">
      <c r="B6" s="141" t="s">
        <v>28</v>
      </c>
      <c r="C6" s="142"/>
      <c r="D6" s="142"/>
      <c r="E6" s="143"/>
      <c r="F6" s="144" t="s">
        <v>23</v>
      </c>
      <c r="G6" s="146" t="s">
        <v>6</v>
      </c>
      <c r="H6" s="147"/>
      <c r="I6" s="148"/>
      <c r="J6" s="152" t="s">
        <v>14</v>
      </c>
      <c r="K6" s="131" t="s">
        <v>15</v>
      </c>
    </row>
    <row r="7" spans="2:11" ht="18" customHeight="1" x14ac:dyDescent="0.45">
      <c r="B7" s="89" t="s">
        <v>107</v>
      </c>
      <c r="C7" s="90" t="s">
        <v>108</v>
      </c>
      <c r="D7" s="90"/>
      <c r="E7" s="91"/>
      <c r="F7" s="145"/>
      <c r="G7" s="149"/>
      <c r="H7" s="150"/>
      <c r="I7" s="151"/>
      <c r="J7" s="153"/>
      <c r="K7" s="132"/>
    </row>
    <row r="8" spans="2:11" ht="18" customHeight="1" x14ac:dyDescent="0.45">
      <c r="B8" s="92">
        <v>4100</v>
      </c>
      <c r="C8" s="133" t="str">
        <f>_xlfn.XLOOKUP(B8,'H 12 aanwijzingen'!$A$19:$A$73,'H 12 aanwijzingen'!$B$19:$B$73,"nog geen rekening gekozen",1)</f>
        <v>Afschrijvingskosten vaste activa</v>
      </c>
      <c r="D8" s="134"/>
      <c r="E8" s="135"/>
      <c r="F8" s="94"/>
      <c r="G8" s="140" t="s">
        <v>203</v>
      </c>
      <c r="H8" s="140"/>
      <c r="I8" s="140"/>
      <c r="J8" s="95">
        <v>300</v>
      </c>
      <c r="K8" s="96"/>
    </row>
    <row r="9" spans="2:11" ht="18" customHeight="1" x14ac:dyDescent="0.45">
      <c r="B9" s="92">
        <v>510</v>
      </c>
      <c r="C9" s="133" t="str">
        <f>_xlfn.XLOOKUP(B9,'H 12 aanwijzingen'!$A$19:$A$73,'H 12 aanwijzingen'!$B$19:$B$73,"nog geen rekening gekozen",1)</f>
        <v>Cumulatieve afschrijving bedrijfsauto's</v>
      </c>
      <c r="D9" s="134"/>
      <c r="E9" s="135"/>
      <c r="F9" s="94"/>
      <c r="G9" s="199">
        <v>45413</v>
      </c>
      <c r="H9" s="140"/>
      <c r="I9" s="140"/>
      <c r="J9" s="95"/>
      <c r="K9" s="96">
        <v>300</v>
      </c>
    </row>
    <row r="10" spans="2:11" ht="18" customHeight="1" x14ac:dyDescent="0.45">
      <c r="B10" s="92"/>
      <c r="C10" s="133"/>
      <c r="D10" s="134"/>
      <c r="E10" s="135"/>
      <c r="F10" s="94"/>
      <c r="G10" s="137"/>
      <c r="H10" s="138"/>
      <c r="I10" s="139"/>
      <c r="J10" s="97"/>
      <c r="K10" s="98"/>
    </row>
    <row r="11" spans="2:11" ht="18" customHeight="1" x14ac:dyDescent="0.45">
      <c r="B11" s="37"/>
      <c r="C11" s="16"/>
      <c r="D11" s="16"/>
      <c r="E11" s="16"/>
      <c r="F11" s="38"/>
      <c r="G11" s="51"/>
      <c r="H11" s="51"/>
      <c r="I11" s="51"/>
      <c r="J11" s="40"/>
      <c r="K11" s="41"/>
    </row>
    <row r="12" spans="2:11" ht="18" customHeight="1" x14ac:dyDescent="0.45">
      <c r="B12" s="1"/>
    </row>
    <row r="13" spans="2:11" ht="18" customHeight="1" x14ac:dyDescent="0.45">
      <c r="B13" s="1" t="s">
        <v>152</v>
      </c>
    </row>
    <row r="14" spans="2:11" ht="18" customHeight="1" x14ac:dyDescent="0.45">
      <c r="B14" s="2" t="s">
        <v>239</v>
      </c>
    </row>
    <row r="15" spans="2:11" ht="18" customHeight="1" x14ac:dyDescent="0.45">
      <c r="B15" s="163" t="s">
        <v>26</v>
      </c>
      <c r="C15" s="164"/>
      <c r="D15" s="164"/>
      <c r="E15" s="164"/>
      <c r="F15" s="164"/>
      <c r="G15" s="164"/>
      <c r="H15" s="164"/>
      <c r="I15" s="164"/>
      <c r="J15" s="164"/>
      <c r="K15" s="13" t="s">
        <v>27</v>
      </c>
    </row>
    <row r="16" spans="2:11" ht="18" customHeight="1" x14ac:dyDescent="0.45">
      <c r="B16" s="141" t="s">
        <v>28</v>
      </c>
      <c r="C16" s="142"/>
      <c r="D16" s="142"/>
      <c r="E16" s="143"/>
      <c r="F16" s="144" t="s">
        <v>23</v>
      </c>
      <c r="G16" s="146" t="s">
        <v>6</v>
      </c>
      <c r="H16" s="147"/>
      <c r="I16" s="148"/>
      <c r="J16" s="152" t="s">
        <v>14</v>
      </c>
      <c r="K16" s="131" t="s">
        <v>15</v>
      </c>
    </row>
    <row r="17" spans="2:11" ht="18" customHeight="1" x14ac:dyDescent="0.45">
      <c r="B17" s="89" t="s">
        <v>107</v>
      </c>
      <c r="C17" s="90" t="s">
        <v>108</v>
      </c>
      <c r="D17" s="90"/>
      <c r="E17" s="91"/>
      <c r="F17" s="145"/>
      <c r="G17" s="149"/>
      <c r="H17" s="150"/>
      <c r="I17" s="151"/>
      <c r="J17" s="153"/>
      <c r="K17" s="132"/>
    </row>
    <row r="18" spans="2:11" ht="18" customHeight="1" x14ac:dyDescent="0.45">
      <c r="B18" s="92">
        <v>300</v>
      </c>
      <c r="C18" s="133" t="str">
        <f>_xlfn.XLOOKUP(B18,'H 12 aanwijzingen'!$A$19:$A$73,'H 12 aanwijzingen'!$B$19:$B$73,"nog geen rekening gekozen",1)</f>
        <v>Inventaris</v>
      </c>
      <c r="D18" s="134"/>
      <c r="E18" s="135"/>
      <c r="F18" s="94"/>
      <c r="G18" s="140" t="s">
        <v>204</v>
      </c>
      <c r="H18" s="140"/>
      <c r="I18" s="140"/>
      <c r="J18" s="95"/>
      <c r="K18" s="96">
        <v>5000</v>
      </c>
    </row>
    <row r="19" spans="2:11" ht="18" customHeight="1" x14ac:dyDescent="0.45">
      <c r="B19" s="92">
        <v>310</v>
      </c>
      <c r="C19" s="133" t="str">
        <f>_xlfn.XLOOKUP(B19,'H 12 aanwijzingen'!$A$19:$A$73,'H 12 aanwijzingen'!$B$19:$B$73,"nog geen rekening gekozen",1)</f>
        <v>Cumulatieve afschrijving inventaris</v>
      </c>
      <c r="D19" s="134"/>
      <c r="E19" s="135"/>
      <c r="F19" s="94"/>
      <c r="G19" s="157" t="str">
        <f>G18</f>
        <v>schenking computers</v>
      </c>
      <c r="H19" s="158"/>
      <c r="I19" s="159"/>
      <c r="J19" s="95">
        <v>4500</v>
      </c>
      <c r="K19" s="96"/>
    </row>
    <row r="20" spans="2:11" ht="18" customHeight="1" x14ac:dyDescent="0.45">
      <c r="B20" s="92">
        <v>4120</v>
      </c>
      <c r="C20" s="133" t="str">
        <f>_xlfn.XLOOKUP(B20,'H 12 aanwijzingen'!$A$19:$A$73,'H 12 aanwijzingen'!$B$19:$B$73,"nog geen rekening gekozen",1)</f>
        <v>Boekresultaat vaste activa</v>
      </c>
      <c r="D20" s="134"/>
      <c r="E20" s="135"/>
      <c r="F20" s="94"/>
      <c r="G20" s="157" t="str">
        <f>G19</f>
        <v>schenking computers</v>
      </c>
      <c r="H20" s="158"/>
      <c r="I20" s="159"/>
      <c r="J20" s="95">
        <v>500</v>
      </c>
      <c r="K20" s="96"/>
    </row>
    <row r="21" spans="2:11" ht="18" customHeight="1" x14ac:dyDescent="0.45">
      <c r="B21" s="92"/>
      <c r="C21" s="133"/>
      <c r="D21" s="134"/>
      <c r="E21" s="135"/>
      <c r="F21" s="94"/>
      <c r="G21" s="137"/>
      <c r="H21" s="138"/>
      <c r="I21" s="139"/>
      <c r="J21" s="97"/>
      <c r="K21" s="98"/>
    </row>
    <row r="22" spans="2:11" ht="18" customHeight="1" x14ac:dyDescent="0.45">
      <c r="B22" s="92"/>
      <c r="C22" s="133"/>
      <c r="D22" s="134"/>
      <c r="E22" s="135"/>
      <c r="F22" s="94"/>
      <c r="G22" s="137"/>
      <c r="H22" s="138"/>
      <c r="I22" s="139"/>
      <c r="J22" s="97"/>
      <c r="K22" s="98"/>
    </row>
    <row r="23" spans="2:11" ht="18" customHeight="1" x14ac:dyDescent="0.45">
      <c r="B23" s="1"/>
    </row>
    <row r="24" spans="2:11" ht="18" customHeight="1" x14ac:dyDescent="0.45">
      <c r="B24" s="1"/>
    </row>
    <row r="25" spans="2:11" ht="18" customHeight="1" x14ac:dyDescent="0.45">
      <c r="B25" s="1" t="s">
        <v>153</v>
      </c>
    </row>
    <row r="26" spans="2:11" ht="18" customHeight="1" x14ac:dyDescent="0.45">
      <c r="B26" s="2" t="s">
        <v>155</v>
      </c>
    </row>
    <row r="27" spans="2:11" ht="18" customHeight="1" x14ac:dyDescent="0.45">
      <c r="B27" s="163" t="s">
        <v>26</v>
      </c>
      <c r="C27" s="164"/>
      <c r="D27" s="164"/>
      <c r="E27" s="164"/>
      <c r="F27" s="164"/>
      <c r="G27" s="164"/>
      <c r="H27" s="164"/>
      <c r="I27" s="164"/>
      <c r="J27" s="164"/>
      <c r="K27" s="13" t="s">
        <v>27</v>
      </c>
    </row>
    <row r="28" spans="2:11" ht="28.15" customHeight="1" x14ac:dyDescent="0.45">
      <c r="B28" s="141" t="s">
        <v>28</v>
      </c>
      <c r="C28" s="142"/>
      <c r="D28" s="142"/>
      <c r="E28" s="143"/>
      <c r="F28" s="144" t="s">
        <v>23</v>
      </c>
      <c r="G28" s="146" t="s">
        <v>6</v>
      </c>
      <c r="H28" s="147"/>
      <c r="I28" s="148"/>
      <c r="J28" s="152" t="s">
        <v>14</v>
      </c>
      <c r="K28" s="131" t="s">
        <v>15</v>
      </c>
    </row>
    <row r="29" spans="2:11" ht="18" customHeight="1" x14ac:dyDescent="0.45">
      <c r="B29" s="89" t="s">
        <v>107</v>
      </c>
      <c r="C29" s="90" t="s">
        <v>108</v>
      </c>
      <c r="D29" s="90"/>
      <c r="E29" s="91"/>
      <c r="F29" s="145"/>
      <c r="G29" s="149"/>
      <c r="H29" s="150"/>
      <c r="I29" s="151"/>
      <c r="J29" s="153"/>
      <c r="K29" s="132"/>
    </row>
    <row r="30" spans="2:11" ht="18" customHeight="1" x14ac:dyDescent="0.45">
      <c r="B30" s="92">
        <v>1100</v>
      </c>
      <c r="C30" s="133" t="str">
        <f>_xlfn.XLOOKUP(B30,'H 12 aanwijzingen'!$A$19:$A$73,'H 12 aanwijzingen'!$B$19:$B$73,"nog geen rekening gekozen",1)</f>
        <v>Debiteuren</v>
      </c>
      <c r="D30" s="134"/>
      <c r="E30" s="135"/>
      <c r="F30" s="93">
        <v>11033</v>
      </c>
      <c r="G30" s="140" t="s">
        <v>205</v>
      </c>
      <c r="H30" s="140"/>
      <c r="I30" s="140"/>
      <c r="J30" s="95">
        <v>3872</v>
      </c>
      <c r="K30" s="96"/>
    </row>
    <row r="31" spans="2:11" ht="18" customHeight="1" x14ac:dyDescent="0.45">
      <c r="B31" s="92">
        <v>1650</v>
      </c>
      <c r="C31" s="133" t="str">
        <f>_xlfn.XLOOKUP(B31,'H 12 aanwijzingen'!$A$19:$A$73,'H 12 aanwijzingen'!$B$19:$B$73,"nog geen rekening gekozen",1)</f>
        <v>Verschuldigde omzetbelasting hoog</v>
      </c>
      <c r="D31" s="134"/>
      <c r="E31" s="135"/>
      <c r="F31" s="93"/>
      <c r="G31" s="78" t="str">
        <f>G30</f>
        <v>Bestelauto XX-02-XX</v>
      </c>
      <c r="H31" s="79"/>
      <c r="I31" s="80"/>
      <c r="J31" s="95"/>
      <c r="K31" s="96">
        <v>672</v>
      </c>
    </row>
    <row r="32" spans="2:11" ht="18" customHeight="1" x14ac:dyDescent="0.45">
      <c r="B32" s="92">
        <v>500</v>
      </c>
      <c r="C32" s="133" t="str">
        <f>_xlfn.XLOOKUP(B32,'H 12 aanwijzingen'!$A$19:$A$73,'H 12 aanwijzingen'!$B$19:$B$73,"nog geen rekening gekozen",1)</f>
        <v>Bedrijfsauto's</v>
      </c>
      <c r="D32" s="134"/>
      <c r="E32" s="135"/>
      <c r="F32" s="93"/>
      <c r="G32" s="140" t="str">
        <f t="shared" ref="G32:G34" si="0">G31</f>
        <v>Bestelauto XX-02-XX</v>
      </c>
      <c r="H32" s="140"/>
      <c r="I32" s="140"/>
      <c r="J32" s="95"/>
      <c r="K32" s="96">
        <v>12000</v>
      </c>
    </row>
    <row r="33" spans="2:11" ht="18" customHeight="1" x14ac:dyDescent="0.45">
      <c r="B33" s="92">
        <v>510</v>
      </c>
      <c r="C33" s="133" t="str">
        <f>_xlfn.XLOOKUP(B33,'H 12 aanwijzingen'!$A$19:$A$73,'H 12 aanwijzingen'!$B$19:$B$73,"nog geen rekening gekozen",1)</f>
        <v>Cumulatieve afschrijving bedrijfsauto's</v>
      </c>
      <c r="D33" s="134"/>
      <c r="E33" s="135"/>
      <c r="F33" s="93"/>
      <c r="G33" s="140" t="str">
        <f t="shared" si="0"/>
        <v>Bestelauto XX-02-XX</v>
      </c>
      <c r="H33" s="140"/>
      <c r="I33" s="140"/>
      <c r="J33" s="95">
        <v>9000</v>
      </c>
      <c r="K33" s="96"/>
    </row>
    <row r="34" spans="2:11" ht="18" customHeight="1" x14ac:dyDescent="0.45">
      <c r="B34" s="92">
        <v>4120</v>
      </c>
      <c r="C34" s="133" t="str">
        <f>_xlfn.XLOOKUP(B34,'H 12 aanwijzingen'!$A$19:$A$73,'H 12 aanwijzingen'!$B$19:$B$73,"nog geen rekening gekozen",1)</f>
        <v>Boekresultaat vaste activa</v>
      </c>
      <c r="D34" s="134"/>
      <c r="E34" s="135"/>
      <c r="F34" s="93"/>
      <c r="G34" s="140" t="str">
        <f t="shared" si="0"/>
        <v>Bestelauto XX-02-XX</v>
      </c>
      <c r="H34" s="140"/>
      <c r="I34" s="140"/>
      <c r="J34" s="95"/>
      <c r="K34" s="96">
        <v>200</v>
      </c>
    </row>
    <row r="35" spans="2:11" ht="18" customHeight="1" x14ac:dyDescent="0.45">
      <c r="B35" s="92"/>
      <c r="C35" s="133"/>
      <c r="D35" s="134"/>
      <c r="E35" s="135"/>
      <c r="F35" s="94"/>
      <c r="G35" s="137"/>
      <c r="H35" s="138"/>
      <c r="I35" s="139"/>
      <c r="J35" s="97"/>
      <c r="K35" s="98"/>
    </row>
    <row r="36" spans="2:11" ht="18" customHeight="1" x14ac:dyDescent="0.45">
      <c r="B36" s="92"/>
      <c r="C36" s="133"/>
      <c r="D36" s="134"/>
      <c r="E36" s="135"/>
      <c r="F36" s="94"/>
      <c r="G36" s="137"/>
      <c r="H36" s="138"/>
      <c r="I36" s="139"/>
      <c r="J36" s="97"/>
      <c r="K36" s="98"/>
    </row>
    <row r="37" spans="2:11" ht="18" customHeight="1" x14ac:dyDescent="0.45">
      <c r="B37" s="1"/>
    </row>
    <row r="38" spans="2:11" ht="18" customHeight="1" x14ac:dyDescent="0.45">
      <c r="B38" s="1"/>
    </row>
    <row r="39" spans="2:11" ht="18" customHeight="1" x14ac:dyDescent="0.45">
      <c r="B39" s="1" t="s">
        <v>154</v>
      </c>
    </row>
    <row r="40" spans="2:11" ht="18" customHeight="1" x14ac:dyDescent="0.45">
      <c r="B40" s="2" t="s">
        <v>240</v>
      </c>
    </row>
    <row r="41" spans="2:11" ht="18" customHeight="1" x14ac:dyDescent="0.45">
      <c r="B41" s="163" t="s">
        <v>26</v>
      </c>
      <c r="C41" s="164"/>
      <c r="D41" s="164"/>
      <c r="E41" s="164"/>
      <c r="F41" s="164"/>
      <c r="G41" s="164"/>
      <c r="H41" s="164"/>
      <c r="I41" s="164"/>
      <c r="J41" s="164"/>
      <c r="K41" s="13" t="s">
        <v>27</v>
      </c>
    </row>
    <row r="42" spans="2:11" ht="18" customHeight="1" x14ac:dyDescent="0.45">
      <c r="B42" s="141" t="s">
        <v>28</v>
      </c>
      <c r="C42" s="142"/>
      <c r="D42" s="142"/>
      <c r="E42" s="143"/>
      <c r="F42" s="144" t="s">
        <v>23</v>
      </c>
      <c r="G42" s="146" t="s">
        <v>6</v>
      </c>
      <c r="H42" s="147"/>
      <c r="I42" s="148"/>
      <c r="J42" s="203" t="s">
        <v>14</v>
      </c>
      <c r="K42" s="196" t="s">
        <v>15</v>
      </c>
    </row>
    <row r="43" spans="2:11" ht="18" customHeight="1" x14ac:dyDescent="0.45">
      <c r="B43" s="89" t="s">
        <v>107</v>
      </c>
      <c r="C43" s="90" t="s">
        <v>108</v>
      </c>
      <c r="D43" s="90"/>
      <c r="E43" s="91"/>
      <c r="F43" s="198"/>
      <c r="G43" s="200"/>
      <c r="H43" s="201"/>
      <c r="I43" s="202"/>
      <c r="J43" s="204"/>
      <c r="K43" s="197"/>
    </row>
    <row r="44" spans="2:11" ht="18" customHeight="1" x14ac:dyDescent="0.45">
      <c r="B44" s="92">
        <v>4700</v>
      </c>
      <c r="C44" s="133" t="str">
        <f>_xlfn.XLOOKUP(B44,'H 12 aanwijzingen'!$A$19:$A$73,'H 12 aanwijzingen'!$B$19:$B$73,"nog geen rekening gekozen",1)</f>
        <v>Autokosten</v>
      </c>
      <c r="D44" s="134"/>
      <c r="E44" s="134"/>
      <c r="F44" s="85"/>
      <c r="G44" s="187">
        <v>45474</v>
      </c>
      <c r="H44" s="158"/>
      <c r="I44" s="159"/>
      <c r="J44" s="62">
        <v>600</v>
      </c>
      <c r="K44" s="62"/>
    </row>
    <row r="45" spans="2:11" ht="18" customHeight="1" x14ac:dyDescent="0.45">
      <c r="B45" s="92">
        <v>510</v>
      </c>
      <c r="C45" s="133" t="str">
        <f>_xlfn.XLOOKUP(B45,'H 12 aanwijzingen'!$A$19:$A$73,'H 12 aanwijzingen'!$B$19:$B$73,"nog geen rekening gekozen",1)</f>
        <v>Cumulatieve afschrijving bedrijfsauto's</v>
      </c>
      <c r="D45" s="134"/>
      <c r="E45" s="134"/>
      <c r="F45" s="88"/>
      <c r="G45" s="187">
        <v>45474</v>
      </c>
      <c r="H45" s="158"/>
      <c r="I45" s="159"/>
      <c r="J45" s="62"/>
      <c r="K45" s="62">
        <v>600</v>
      </c>
    </row>
    <row r="46" spans="2:11" ht="18" customHeight="1" x14ac:dyDescent="0.45">
      <c r="B46" s="92"/>
      <c r="C46" s="133"/>
      <c r="D46" s="134"/>
      <c r="E46" s="134"/>
      <c r="F46" s="129"/>
      <c r="G46" s="137"/>
      <c r="H46" s="138"/>
      <c r="I46" s="139"/>
      <c r="J46" s="127"/>
      <c r="K46" s="128"/>
    </row>
    <row r="47" spans="2:11" ht="18" customHeight="1" x14ac:dyDescent="0.45">
      <c r="B47" s="1"/>
    </row>
    <row r="48" spans="2:11" ht="18" customHeight="1" x14ac:dyDescent="0.45">
      <c r="B48" s="1"/>
    </row>
    <row r="49" spans="1:11" ht="18" customHeight="1" x14ac:dyDescent="0.45">
      <c r="B49" s="1" t="s">
        <v>156</v>
      </c>
    </row>
    <row r="50" spans="1:11" ht="18" customHeight="1" x14ac:dyDescent="0.45">
      <c r="A50" s="24" t="s">
        <v>16</v>
      </c>
      <c r="B50" s="2" t="s">
        <v>161</v>
      </c>
    </row>
    <row r="51" spans="1:11" ht="10.9" customHeight="1" x14ac:dyDescent="0.4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8" customHeight="1" x14ac:dyDescent="0.45">
      <c r="A52" s="4"/>
      <c r="B52" s="5" t="s">
        <v>97</v>
      </c>
      <c r="C52" s="3"/>
      <c r="D52" s="3"/>
      <c r="E52" s="3"/>
      <c r="F52" s="3"/>
      <c r="G52" s="3"/>
      <c r="H52" s="3"/>
      <c r="I52" s="3"/>
      <c r="J52" s="3"/>
      <c r="K52" s="3"/>
    </row>
    <row r="53" spans="1:11" ht="10.9" customHeight="1" x14ac:dyDescent="0.4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8" customHeight="1" x14ac:dyDescent="0.45">
      <c r="A54" s="4"/>
      <c r="B54" s="6" t="s">
        <v>5</v>
      </c>
      <c r="C54" s="52">
        <v>14034</v>
      </c>
      <c r="D54" s="165" t="s">
        <v>197</v>
      </c>
      <c r="E54" s="165"/>
      <c r="F54" s="3"/>
      <c r="G54" s="3"/>
      <c r="H54" s="3"/>
      <c r="I54" s="3"/>
      <c r="J54" s="3"/>
      <c r="K54" s="3"/>
    </row>
    <row r="55" spans="1:11" ht="10.9" customHeight="1" x14ac:dyDescent="0.45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8" customHeight="1" x14ac:dyDescent="0.45">
      <c r="A56" s="4"/>
      <c r="B56" s="6" t="s">
        <v>0</v>
      </c>
      <c r="C56" s="7">
        <v>50</v>
      </c>
      <c r="D56" s="3"/>
      <c r="E56" s="6" t="s">
        <v>8</v>
      </c>
      <c r="F56" s="8" t="s">
        <v>210</v>
      </c>
      <c r="G56" s="3"/>
      <c r="H56" s="166" t="s">
        <v>9</v>
      </c>
      <c r="I56" s="167"/>
      <c r="J56" s="9" t="s">
        <v>241</v>
      </c>
      <c r="K56" s="3"/>
    </row>
    <row r="57" spans="1:11" ht="18" customHeight="1" x14ac:dyDescent="0.45">
      <c r="A57" s="4"/>
      <c r="B57" s="6" t="s">
        <v>6</v>
      </c>
      <c r="C57" s="52" t="s">
        <v>206</v>
      </c>
      <c r="D57" s="3"/>
      <c r="E57" s="6" t="s">
        <v>25</v>
      </c>
      <c r="F57" s="54" t="s">
        <v>166</v>
      </c>
      <c r="G57" s="3"/>
      <c r="H57" s="166" t="s">
        <v>1</v>
      </c>
      <c r="I57" s="167"/>
      <c r="J57" s="53">
        <v>45566</v>
      </c>
      <c r="K57" s="3"/>
    </row>
    <row r="58" spans="1:11" ht="18" customHeight="1" x14ac:dyDescent="0.45">
      <c r="A58" s="4"/>
      <c r="B58" s="6" t="s">
        <v>7</v>
      </c>
      <c r="C58" s="53">
        <v>45596</v>
      </c>
      <c r="D58" s="3"/>
      <c r="E58" s="6" t="s">
        <v>4</v>
      </c>
      <c r="F58" s="54" t="s">
        <v>167</v>
      </c>
      <c r="G58" s="3"/>
      <c r="H58" s="166" t="s">
        <v>10</v>
      </c>
      <c r="I58" s="167"/>
      <c r="J58" s="55">
        <f>I63+J63</f>
        <v>3872</v>
      </c>
      <c r="K58" s="3" t="s">
        <v>11</v>
      </c>
    </row>
    <row r="59" spans="1:11" ht="10.9" customHeight="1" x14ac:dyDescent="0.4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8" customHeight="1" x14ac:dyDescent="0.45">
      <c r="A60" s="4"/>
      <c r="B60" s="5" t="s">
        <v>12</v>
      </c>
      <c r="C60" s="3"/>
      <c r="D60" s="3"/>
      <c r="E60" s="3"/>
      <c r="F60" s="3"/>
      <c r="G60" s="3"/>
      <c r="H60" s="3"/>
      <c r="I60" s="3"/>
      <c r="J60" s="3"/>
      <c r="K60" s="3"/>
    </row>
    <row r="61" spans="1:11" ht="10.9" customHeight="1" x14ac:dyDescent="0.4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31.15" customHeight="1" x14ac:dyDescent="0.45">
      <c r="A62" s="4"/>
      <c r="B62" s="33" t="s">
        <v>98</v>
      </c>
      <c r="C62" s="156" t="s">
        <v>6</v>
      </c>
      <c r="D62" s="156"/>
      <c r="E62" s="156"/>
      <c r="F62" s="33" t="s">
        <v>2</v>
      </c>
      <c r="G62" s="33" t="s">
        <v>20</v>
      </c>
      <c r="H62" s="33" t="s">
        <v>109</v>
      </c>
      <c r="I62" s="33" t="s">
        <v>10</v>
      </c>
      <c r="J62" s="33" t="s">
        <v>3</v>
      </c>
      <c r="K62" s="3"/>
    </row>
    <row r="63" spans="1:11" ht="18" customHeight="1" x14ac:dyDescent="0.45">
      <c r="A63" s="4"/>
      <c r="B63" s="54" t="s">
        <v>207</v>
      </c>
      <c r="C63" s="140" t="s">
        <v>206</v>
      </c>
      <c r="D63" s="140"/>
      <c r="E63" s="140"/>
      <c r="F63" s="52">
        <v>1</v>
      </c>
      <c r="G63" s="56">
        <v>0.21</v>
      </c>
      <c r="H63" s="57" t="s">
        <v>170</v>
      </c>
      <c r="I63" s="58">
        <v>3200</v>
      </c>
      <c r="J63" s="58">
        <f>G63*I63</f>
        <v>672</v>
      </c>
      <c r="K63" s="3"/>
    </row>
    <row r="64" spans="1:11" ht="18" customHeight="1" x14ac:dyDescent="0.45">
      <c r="A64" s="4"/>
      <c r="B64" s="28"/>
      <c r="C64" s="183"/>
      <c r="D64" s="183"/>
      <c r="E64" s="183"/>
      <c r="F64" s="34"/>
      <c r="G64" s="29"/>
      <c r="H64" s="30"/>
      <c r="I64" s="14"/>
      <c r="J64" s="14"/>
      <c r="K64" s="3"/>
    </row>
    <row r="65" spans="1:11" ht="10.9" customHeight="1" x14ac:dyDescent="0.45">
      <c r="A65" s="4"/>
      <c r="B65" s="3" t="s">
        <v>157</v>
      </c>
      <c r="C65" s="3"/>
      <c r="D65" s="3"/>
      <c r="E65" s="3"/>
      <c r="F65" s="3"/>
      <c r="G65" s="3"/>
      <c r="H65" s="3"/>
      <c r="I65" s="3"/>
      <c r="J65" s="3"/>
      <c r="K65" s="3"/>
    </row>
    <row r="66" spans="1:11" ht="18" customHeight="1" x14ac:dyDescent="0.45"/>
    <row r="67" spans="1:11" ht="18" customHeight="1" x14ac:dyDescent="0.45">
      <c r="A67" s="24" t="s">
        <v>21</v>
      </c>
      <c r="B67" s="2" t="s">
        <v>158</v>
      </c>
    </row>
    <row r="68" spans="1:11" ht="18" customHeight="1" x14ac:dyDescent="0.45">
      <c r="B68" s="163" t="s">
        <v>26</v>
      </c>
      <c r="C68" s="164"/>
      <c r="D68" s="164"/>
      <c r="E68" s="164"/>
      <c r="F68" s="164"/>
      <c r="G68" s="164"/>
      <c r="H68" s="164"/>
      <c r="I68" s="164"/>
      <c r="J68" s="164"/>
      <c r="K68" s="13" t="s">
        <v>27</v>
      </c>
    </row>
    <row r="69" spans="1:11" ht="18" customHeight="1" x14ac:dyDescent="0.45">
      <c r="B69" s="141" t="s">
        <v>28</v>
      </c>
      <c r="C69" s="142"/>
      <c r="D69" s="142"/>
      <c r="E69" s="143"/>
      <c r="F69" s="144" t="s">
        <v>23</v>
      </c>
      <c r="G69" s="146" t="s">
        <v>6</v>
      </c>
      <c r="H69" s="147"/>
      <c r="I69" s="148"/>
      <c r="J69" s="152" t="s">
        <v>14</v>
      </c>
      <c r="K69" s="131" t="s">
        <v>15</v>
      </c>
    </row>
    <row r="70" spans="1:11" ht="18" customHeight="1" x14ac:dyDescent="0.45">
      <c r="B70" s="89" t="s">
        <v>107</v>
      </c>
      <c r="C70" s="90" t="s">
        <v>108</v>
      </c>
      <c r="D70" s="90"/>
      <c r="E70" s="91"/>
      <c r="F70" s="145"/>
      <c r="G70" s="149"/>
      <c r="H70" s="150"/>
      <c r="I70" s="151"/>
      <c r="J70" s="153"/>
      <c r="K70" s="132"/>
    </row>
    <row r="71" spans="1:11" ht="18" customHeight="1" x14ac:dyDescent="0.45">
      <c r="B71" s="92">
        <v>500</v>
      </c>
      <c r="C71" s="133" t="str">
        <f>_xlfn.XLOOKUP(B71,'H 12 aanwijzingen'!$A$19:$A$73,'H 12 aanwijzingen'!$B$19:$B$73,"nog geen rekening gekozen",1)</f>
        <v>Bedrijfsauto's</v>
      </c>
      <c r="D71" s="134"/>
      <c r="E71" s="135"/>
      <c r="F71" s="93"/>
      <c r="G71" s="140" t="str">
        <f>C62</f>
        <v>Omschrijving</v>
      </c>
      <c r="H71" s="140"/>
      <c r="I71" s="140"/>
      <c r="J71" s="95">
        <f>I63</f>
        <v>3200</v>
      </c>
      <c r="K71" s="96"/>
    </row>
    <row r="72" spans="1:11" ht="18" customHeight="1" x14ac:dyDescent="0.45">
      <c r="B72" s="92">
        <v>1600</v>
      </c>
      <c r="C72" s="133" t="str">
        <f>_xlfn.XLOOKUP(B72,'H 12 aanwijzingen'!$A$19:$A$73,'H 12 aanwijzingen'!$B$19:$B$73,"nog geen rekening gekozen",1)</f>
        <v>Te verrekenen omzetbelasting</v>
      </c>
      <c r="D72" s="134"/>
      <c r="E72" s="135"/>
      <c r="F72" s="93"/>
      <c r="G72" s="140" t="str">
        <f>G71</f>
        <v>Omschrijving</v>
      </c>
      <c r="H72" s="140"/>
      <c r="I72" s="140"/>
      <c r="J72" s="95">
        <f>J63</f>
        <v>672</v>
      </c>
      <c r="K72" s="96"/>
    </row>
    <row r="73" spans="1:11" ht="18" customHeight="1" x14ac:dyDescent="0.45">
      <c r="B73" s="92">
        <v>1400</v>
      </c>
      <c r="C73" s="133" t="str">
        <f>_xlfn.XLOOKUP(B73,'H 12 aanwijzingen'!$A$19:$A$73,'H 12 aanwijzingen'!$B$19:$B$73,"nog geen rekening gekozen",1)</f>
        <v>Crediteuren</v>
      </c>
      <c r="D73" s="134"/>
      <c r="E73" s="135"/>
      <c r="F73" s="93">
        <v>14034</v>
      </c>
      <c r="G73" s="140" t="s">
        <v>167</v>
      </c>
      <c r="H73" s="140"/>
      <c r="I73" s="140"/>
      <c r="J73" s="95"/>
      <c r="K73" s="96">
        <f>J58</f>
        <v>3872</v>
      </c>
    </row>
    <row r="74" spans="1:11" ht="18" customHeight="1" x14ac:dyDescent="0.45">
      <c r="B74" s="92"/>
      <c r="C74" s="133"/>
      <c r="D74" s="134"/>
      <c r="E74" s="135"/>
      <c r="F74" s="94"/>
      <c r="G74" s="137"/>
      <c r="H74" s="138"/>
      <c r="I74" s="139"/>
      <c r="J74" s="97"/>
      <c r="K74" s="98"/>
    </row>
    <row r="75" spans="1:11" ht="18" customHeight="1" x14ac:dyDescent="0.45">
      <c r="B75" s="92"/>
      <c r="C75" s="133"/>
      <c r="D75" s="134"/>
      <c r="E75" s="135"/>
      <c r="F75" s="94"/>
      <c r="G75" s="137"/>
      <c r="H75" s="138"/>
      <c r="I75" s="139"/>
      <c r="J75" s="97"/>
      <c r="K75" s="98"/>
    </row>
  </sheetData>
  <mergeCells count="82">
    <mergeCell ref="B5:J5"/>
    <mergeCell ref="G8:I8"/>
    <mergeCell ref="G9:I9"/>
    <mergeCell ref="B15:J15"/>
    <mergeCell ref="G42:I43"/>
    <mergeCell ref="J42:J43"/>
    <mergeCell ref="G32:I32"/>
    <mergeCell ref="G33:I33"/>
    <mergeCell ref="G36:I36"/>
    <mergeCell ref="G34:I34"/>
    <mergeCell ref="G35:I35"/>
    <mergeCell ref="C8:E8"/>
    <mergeCell ref="B41:J41"/>
    <mergeCell ref="C30:E30"/>
    <mergeCell ref="G30:I30"/>
    <mergeCell ref="G44:I44"/>
    <mergeCell ref="G45:I45"/>
    <mergeCell ref="B27:J27"/>
    <mergeCell ref="B6:E6"/>
    <mergeCell ref="F6:F7"/>
    <mergeCell ref="G6:I7"/>
    <mergeCell ref="J6:J7"/>
    <mergeCell ref="C22:E22"/>
    <mergeCell ref="G22:I22"/>
    <mergeCell ref="C9:E9"/>
    <mergeCell ref="C10:E10"/>
    <mergeCell ref="G10:I10"/>
    <mergeCell ref="G16:I17"/>
    <mergeCell ref="J16:J17"/>
    <mergeCell ref="K6:K7"/>
    <mergeCell ref="K16:K17"/>
    <mergeCell ref="C18:E18"/>
    <mergeCell ref="C21:E21"/>
    <mergeCell ref="G21:I21"/>
    <mergeCell ref="C19:E19"/>
    <mergeCell ref="C20:E20"/>
    <mergeCell ref="G19:I19"/>
    <mergeCell ref="G20:I20"/>
    <mergeCell ref="G18:I18"/>
    <mergeCell ref="B16:E16"/>
    <mergeCell ref="F16:F17"/>
    <mergeCell ref="B28:E28"/>
    <mergeCell ref="F28:F29"/>
    <mergeCell ref="G28:I29"/>
    <mergeCell ref="J28:J29"/>
    <mergeCell ref="K28:K29"/>
    <mergeCell ref="C31:E31"/>
    <mergeCell ref="C32:E32"/>
    <mergeCell ref="C33:E33"/>
    <mergeCell ref="C36:E36"/>
    <mergeCell ref="C34:E34"/>
    <mergeCell ref="C35:E35"/>
    <mergeCell ref="D54:E54"/>
    <mergeCell ref="B42:E42"/>
    <mergeCell ref="F42:F43"/>
    <mergeCell ref="K69:K70"/>
    <mergeCell ref="C71:E71"/>
    <mergeCell ref="G71:I71"/>
    <mergeCell ref="B69:E69"/>
    <mergeCell ref="F69:F70"/>
    <mergeCell ref="G69:I70"/>
    <mergeCell ref="H56:I56"/>
    <mergeCell ref="H57:I57"/>
    <mergeCell ref="H58:I58"/>
    <mergeCell ref="C62:E62"/>
    <mergeCell ref="C63:E63"/>
    <mergeCell ref="C64:E64"/>
    <mergeCell ref="B68:J68"/>
    <mergeCell ref="G74:I74"/>
    <mergeCell ref="G72:I72"/>
    <mergeCell ref="G73:I73"/>
    <mergeCell ref="J69:J70"/>
    <mergeCell ref="K42:K43"/>
    <mergeCell ref="C44:E44"/>
    <mergeCell ref="C45:E45"/>
    <mergeCell ref="C46:E46"/>
    <mergeCell ref="G46:I46"/>
    <mergeCell ref="C72:E72"/>
    <mergeCell ref="C73:E73"/>
    <mergeCell ref="C74:E74"/>
    <mergeCell ref="C75:E75"/>
    <mergeCell ref="G75:I75"/>
  </mergeCells>
  <pageMargins left="0.7" right="0.7" top="0.75" bottom="0.75" header="0.3" footer="0.3"/>
  <ignoredErrors>
    <ignoredError sqref="F57:F58 B63:J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 12 Inhoudsopgave</vt:lpstr>
      <vt:lpstr>H 12 aanwijzingen</vt:lpstr>
      <vt:lpstr>12.1 -12.3</vt:lpstr>
      <vt:lpstr>12.4 - 12.6</vt:lpstr>
      <vt:lpstr>12.7 - 12.11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2024-01-12T13:08:36Z</dcterms:modified>
</cp:coreProperties>
</file>