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KB 5e druk/BKB Uitwerkingen 5e druk/"/>
    </mc:Choice>
  </mc:AlternateContent>
  <xr:revisionPtr revIDLastSave="0" documentId="8_{2C139F1B-FE86-44F0-8B83-F39F2102CB2B}" xr6:coauthVersionLast="47" xr6:coauthVersionMax="47" xr10:uidLastSave="{00000000-0000-0000-0000-000000000000}"/>
  <bookViews>
    <workbookView xWindow="-83" yWindow="0" windowWidth="19366" windowHeight="15563" xr2:uid="{5D587E09-814F-4BAA-A382-6AB82BB63DFF}"/>
  </bookViews>
  <sheets>
    <sheet name="H 11 Inhoudsopgave" sheetId="8" r:id="rId1"/>
    <sheet name="H 11 aanwijzingen" sheetId="5" state="hidden" r:id="rId2"/>
    <sheet name="11.1 - 11.2" sheetId="14" r:id="rId3"/>
    <sheet name="11.3 - 11.7" sheetId="15" r:id="rId4"/>
    <sheet name="11.8 - 11.12" sheetId="1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6" l="1"/>
  <c r="F50" i="16"/>
  <c r="G29" i="16"/>
  <c r="G39" i="16"/>
  <c r="C39" i="16"/>
  <c r="C38" i="16"/>
  <c r="C18" i="16"/>
  <c r="F217" i="15"/>
  <c r="E205" i="15"/>
  <c r="E208" i="15" s="1"/>
  <c r="H202" i="15"/>
  <c r="I202" i="15"/>
  <c r="J202" i="15"/>
  <c r="G202" i="15"/>
  <c r="J172" i="15"/>
  <c r="I172" i="15"/>
  <c r="J163" i="15"/>
  <c r="I163" i="15"/>
  <c r="I132" i="15"/>
  <c r="J126" i="15"/>
  <c r="I112" i="15"/>
  <c r="J110" i="15"/>
  <c r="J118" i="15" s="1"/>
  <c r="J64" i="15"/>
  <c r="I58" i="15"/>
  <c r="I59" i="15" s="1"/>
  <c r="I60" i="15" s="1"/>
  <c r="I61" i="15" s="1"/>
  <c r="I62" i="15" s="1"/>
  <c r="J45" i="15"/>
  <c r="J47" i="15" s="1"/>
  <c r="J48" i="15" s="1"/>
  <c r="J49" i="15" s="1"/>
  <c r="J44" i="15"/>
  <c r="I42" i="15"/>
  <c r="I50" i="15" s="1"/>
  <c r="J17" i="15"/>
  <c r="I64" i="15" l="1"/>
  <c r="J127" i="15"/>
  <c r="J128" i="15" s="1"/>
  <c r="J129" i="15" s="1"/>
  <c r="J130" i="15" s="1"/>
  <c r="I113" i="15"/>
  <c r="I115" i="15" s="1"/>
  <c r="I116" i="15" s="1"/>
  <c r="I117" i="15" s="1"/>
  <c r="J50" i="15"/>
  <c r="J132" i="15" l="1"/>
  <c r="I118" i="15"/>
  <c r="J166" i="14"/>
  <c r="J167" i="14" s="1"/>
  <c r="I144" i="14"/>
  <c r="J143" i="14"/>
  <c r="J144" i="14" s="1"/>
  <c r="F105" i="14"/>
  <c r="J39" i="14"/>
  <c r="J34" i="14" s="1"/>
  <c r="C65" i="16"/>
  <c r="C66" i="16"/>
  <c r="C67" i="16"/>
  <c r="C64" i="16"/>
  <c r="C29" i="16"/>
  <c r="C19" i="16"/>
  <c r="C9" i="16"/>
  <c r="C8" i="16"/>
  <c r="C232" i="15"/>
  <c r="C233" i="15"/>
  <c r="C234" i="15"/>
  <c r="C231" i="15"/>
  <c r="C153" i="15"/>
  <c r="C152" i="15"/>
  <c r="C145" i="15"/>
  <c r="C144" i="15"/>
  <c r="C104" i="15"/>
  <c r="C103" i="15"/>
  <c r="C95" i="15"/>
  <c r="C96" i="15"/>
  <c r="C94" i="15"/>
  <c r="C36" i="15"/>
  <c r="C35" i="15"/>
  <c r="C26" i="15"/>
  <c r="C27" i="15"/>
  <c r="C25" i="15"/>
  <c r="C128" i="14"/>
  <c r="C127" i="14"/>
  <c r="C119" i="14"/>
  <c r="C118" i="14"/>
  <c r="C96" i="14"/>
  <c r="C95" i="14"/>
  <c r="C48" i="14"/>
  <c r="C49" i="14"/>
  <c r="C47" i="14"/>
  <c r="C23" i="14"/>
  <c r="C22" i="14"/>
</calcChain>
</file>

<file path=xl/sharedStrings.xml><?xml version="1.0" encoding="utf-8"?>
<sst xmlns="http://schemas.openxmlformats.org/spreadsheetml/2006/main" count="801" uniqueCount="280">
  <si>
    <t>Dagboek</t>
  </si>
  <si>
    <t>Factuurdatum</t>
  </si>
  <si>
    <t>Grootboek-rekening</t>
  </si>
  <si>
    <t>Btw-code</t>
  </si>
  <si>
    <t>Bedrag btw</t>
  </si>
  <si>
    <t>Uw referentie</t>
  </si>
  <si>
    <t>Leverancier</t>
  </si>
  <si>
    <t>Omschrijving</t>
  </si>
  <si>
    <t>Vervaldatum</t>
  </si>
  <si>
    <t>Boekjaar/periode</t>
  </si>
  <si>
    <t>Boekstuknummer</t>
  </si>
  <si>
    <t>Bedrag</t>
  </si>
  <si>
    <t>EUR</t>
  </si>
  <si>
    <t>Boekstukregel</t>
  </si>
  <si>
    <t>Beginsaldo</t>
  </si>
  <si>
    <t>Eindsaldo</t>
  </si>
  <si>
    <t>Datum</t>
  </si>
  <si>
    <t>Onze ref.</t>
  </si>
  <si>
    <t>Debet</t>
  </si>
  <si>
    <t>Credit</t>
  </si>
  <si>
    <t>Invoerscherm bankboek</t>
  </si>
  <si>
    <t>a</t>
  </si>
  <si>
    <t>Grootboek- rekening</t>
  </si>
  <si>
    <t xml:space="preserve">b </t>
  </si>
  <si>
    <t>c</t>
  </si>
  <si>
    <t>d</t>
  </si>
  <si>
    <t>Percen-tage</t>
  </si>
  <si>
    <t>b</t>
  </si>
  <si>
    <t>Boekstuk nr.</t>
  </si>
  <si>
    <t>Subadmi- nistratie</t>
  </si>
  <si>
    <t>Sub- nummer</t>
  </si>
  <si>
    <t>Betalingsconditie</t>
  </si>
  <si>
    <t>Journaliseer het bankafschrift.</t>
  </si>
  <si>
    <t>Journaal                                                                                                                                                                                                                                                                                                                                                                         EUR</t>
  </si>
  <si>
    <t xml:space="preserve">  EUR </t>
  </si>
  <si>
    <t>naam</t>
  </si>
  <si>
    <t xml:space="preserve">Grootboekrekening                            </t>
  </si>
  <si>
    <t>Gebruik het standaard rekeningschema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</si>
  <si>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</si>
  <si>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</si>
  <si>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</si>
  <si>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</si>
  <si>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</si>
  <si>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</si>
  <si>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</si>
  <si>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</si>
  <si>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</si>
  <si>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</si>
  <si>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</si>
  <si>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</si>
  <si>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</si>
  <si>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</si>
  <si>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</si>
  <si>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</si>
  <si>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</si>
  <si>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</si>
  <si>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</si>
  <si>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</si>
  <si>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</si>
  <si>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</si>
  <si>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</si>
  <si>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</si>
  <si>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</si>
  <si>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</si>
  <si>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Verschuldigde omzetbelasting privé</t>
  </si>
  <si>
    <t>Af te dragen omzetbelasting</t>
  </si>
  <si>
    <t>Voorraad goederen</t>
  </si>
  <si>
    <t>Loonkosten</t>
  </si>
  <si>
    <t>Sociale lasten</t>
  </si>
  <si>
    <t>Overige personeelskosten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</si>
  <si>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</si>
  <si>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</si>
  <si>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</si>
  <si>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</si>
  <si>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</si>
  <si>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</si>
  <si>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</si>
  <si>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</si>
  <si>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</si>
  <si>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</si>
  <si>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</si>
  <si>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</si>
  <si>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</si>
  <si>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</si>
  <si>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</si>
  <si>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</si>
  <si>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</si>
  <si>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</si>
  <si>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</si>
  <si>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</si>
  <si>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</si>
  <si>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</si>
  <si>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</si>
  <si>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Invoerscherm memoriaal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</si>
  <si>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</si>
  <si>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</si>
  <si>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</si>
  <si>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</si>
  <si>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</si>
  <si>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</si>
  <si>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Uitwerkbladen Basiskennis Boekhouden 5e druk</t>
  </si>
  <si>
    <t>Artikel</t>
  </si>
  <si>
    <t>Aantal</t>
  </si>
  <si>
    <t>Nettoprijs</t>
  </si>
  <si>
    <t xml:space="preserve"> EUR</t>
  </si>
  <si>
    <t>Invoerscherm verkoopfactuur</t>
  </si>
  <si>
    <t>Klant</t>
  </si>
  <si>
    <t>Factuurnummer</t>
  </si>
  <si>
    <t>Totaal bedrag</t>
  </si>
  <si>
    <t>Ook bij het examen is het mogelijk een niet-bestaand nummer in te voeren,</t>
  </si>
  <si>
    <t>dit wordt altijd fout gerekend.</t>
  </si>
  <si>
    <t>De extra rekeningen uit dit hoofdstuk staan in het paars vermeld.</t>
  </si>
  <si>
    <t>Hoofdstuk 11 permanence</t>
  </si>
  <si>
    <t>Hoofdstuk 11 Permanence</t>
  </si>
  <si>
    <t>Knab-bank</t>
  </si>
  <si>
    <t>Huuropbrengsten</t>
  </si>
  <si>
    <t>Honorarium</t>
  </si>
  <si>
    <t>11.1 - 11.2</t>
  </si>
  <si>
    <t>Opgave 11.1</t>
  </si>
  <si>
    <t xml:space="preserve">Verwerk voor Holwijn de factuur van X-verhuur in het inkoopboek. </t>
  </si>
  <si>
    <t>Invoerscherm inkoopfactuur</t>
  </si>
  <si>
    <t>Grootboek-  rekening</t>
  </si>
  <si>
    <t>Journaliseer voor Holwijn de ontvangen inkoopfactuur van X-verhuur.</t>
  </si>
  <si>
    <t>e</t>
  </si>
  <si>
    <t xml:space="preserve">4200 Huurkosten                                                                                                                                                            </t>
  </si>
  <si>
    <t>f</t>
  </si>
  <si>
    <t xml:space="preserve">1280 Nog te betalen bedragen                                                                                                                                                   </t>
  </si>
  <si>
    <t>Opgave 11.2</t>
  </si>
  <si>
    <t xml:space="preserve">Verwerk voor Rachid de ontvangen factuur van Zicht in het inkoopboek. </t>
  </si>
  <si>
    <t>Journaliseer voor Rachid de ontvangen inkoopfactuur van Zicht.</t>
  </si>
  <si>
    <t xml:space="preserve">Verwerk het bankafschrift in het bankboek. </t>
  </si>
  <si>
    <t xml:space="preserve">4400 Verzekeringskosten                                                                                                                                               </t>
  </si>
  <si>
    <t>g</t>
  </si>
  <si>
    <t>h</t>
  </si>
  <si>
    <t>Sluit de grootboekrekening ook af.</t>
  </si>
  <si>
    <t xml:space="preserve">1240 Vooruitbetaalde bedragen                                                                                                                                        </t>
  </si>
  <si>
    <t>i</t>
  </si>
  <si>
    <t>11.3 - 11.7</t>
  </si>
  <si>
    <t>Opgave 11.3</t>
  </si>
  <si>
    <t>Verwerk voor Campa de ontvangen inkoopfactuur in het inkoopboek.</t>
  </si>
  <si>
    <t>Journaliseer voor Campa de ontvangen inkoopfactuur van Winder verhuur bv.</t>
  </si>
  <si>
    <t>Opgave 11.4</t>
  </si>
  <si>
    <t>Verwerk voor Winder verhuur bv de verkoopfactuur in het verkoopboek.</t>
  </si>
  <si>
    <t>Journaliseer voor Winder verhuur bv de verzonden verkoopfactuur.</t>
  </si>
  <si>
    <t xml:space="preserve">1260 Vooruitontvangen bedragen                                                                                                                                     </t>
  </si>
  <si>
    <t>9200 Huuropbrengsten</t>
  </si>
  <si>
    <t>Opgave 11.5</t>
  </si>
  <si>
    <t>Journaliseer voor Carla de verzonden verkoopfactuur aan Tijdschrift X.</t>
  </si>
  <si>
    <t xml:space="preserve">1200 Nog te ontvangen bedragen                                                                                                                                     </t>
  </si>
  <si>
    <t>Opgave 11.6</t>
  </si>
  <si>
    <t>Stel de winst- en verliesrekening en de balans samen.</t>
  </si>
  <si>
    <t>x € 1</t>
  </si>
  <si>
    <t>Grootboekrekening</t>
  </si>
  <si>
    <t>Saldibalans</t>
  </si>
  <si>
    <t>Winst-en-verliesrekening</t>
  </si>
  <si>
    <t>Balans</t>
  </si>
  <si>
    <t>nr</t>
  </si>
  <si>
    <t>0200</t>
  </si>
  <si>
    <t>0300</t>
  </si>
  <si>
    <t>0600</t>
  </si>
  <si>
    <t>0680</t>
  </si>
  <si>
    <t>0700</t>
  </si>
  <si>
    <t>Te verrekenen OB</t>
  </si>
  <si>
    <t>Verschuldigde OB hoog</t>
  </si>
  <si>
    <t>Verkoopkosten</t>
  </si>
  <si>
    <t>Inkoopwaarde omzet</t>
  </si>
  <si>
    <t>Incidentele resultaten</t>
  </si>
  <si>
    <t>Resultaat</t>
  </si>
  <si>
    <t>Geef een controleberekening van het eigen vermogen.</t>
  </si>
  <si>
    <t>Opgave 11.7</t>
  </si>
  <si>
    <t>Omzet hoog tarief OB</t>
  </si>
  <si>
    <t>11.8 - 11.12</t>
  </si>
  <si>
    <t>Opgave 11.8</t>
  </si>
  <si>
    <t>Journaliseer voor Lot Mathijsen de ontvangen factuur van Zicht.</t>
  </si>
  <si>
    <t>Opgave 11.9</t>
  </si>
  <si>
    <t>Opgave 11.10</t>
  </si>
  <si>
    <t>Opgave 11.11</t>
  </si>
  <si>
    <t>Opgave 11.12</t>
  </si>
  <si>
    <t xml:space="preserve">Als je bij het journaal in het veld nummer, het nummer van de grootboekrekening invult, </t>
  </si>
  <si>
    <t>Nummer</t>
  </si>
  <si>
    <t>Naam</t>
  </si>
  <si>
    <t>Excl./incl. hoog/laag</t>
  </si>
  <si>
    <t xml:space="preserve">Uitwerking H 11 </t>
  </si>
  <si>
    <t>X-verhuur</t>
  </si>
  <si>
    <t>4e kw</t>
  </si>
  <si>
    <t>02</t>
  </si>
  <si>
    <t>Huur 4e kwartaal</t>
  </si>
  <si>
    <t>excl./hoog</t>
  </si>
  <si>
    <t>…............</t>
  </si>
  <si>
    <t>naar winst-en-verliesrekening</t>
  </si>
  <si>
    <t>totaal</t>
  </si>
  <si>
    <t>Zicht</t>
  </si>
  <si>
    <t>jaarpremie</t>
  </si>
  <si>
    <t>185698-30</t>
  </si>
  <si>
    <t>Jaarpremie verzekering bestelauto</t>
  </si>
  <si>
    <t>185698-30 jaarpremie</t>
  </si>
  <si>
    <t>Zicht 185698-30</t>
  </si>
  <si>
    <t>Bestelauto</t>
  </si>
  <si>
    <t xml:space="preserve">Jaarpremie verzekering bestelauto </t>
  </si>
  <si>
    <t>Bedrag is 9 maanden x € 110 = € 990</t>
  </si>
  <si>
    <t>naar balans</t>
  </si>
  <si>
    <t>Totaal</t>
  </si>
  <si>
    <t>Het is een bezit van € 330. Dit zijn de maanden januari - maart 2023 die al vooruitbetaald zjn.</t>
  </si>
  <si>
    <t>Winder verhuur bv</t>
  </si>
  <si>
    <t>4e kwartaal</t>
  </si>
  <si>
    <t>I5004</t>
  </si>
  <si>
    <t>huur 3e kwartaal</t>
  </si>
  <si>
    <t>huur juli</t>
  </si>
  <si>
    <t>huur augustus</t>
  </si>
  <si>
    <t>huur september</t>
  </si>
  <si>
    <t>huur 4e kwartaal</t>
  </si>
  <si>
    <t>huur oktober</t>
  </si>
  <si>
    <t>huur november</t>
  </si>
  <si>
    <t>huur december</t>
  </si>
  <si>
    <t>Campa</t>
  </si>
  <si>
    <t>honorarium 4e kwartaal</t>
  </si>
  <si>
    <t>…...</t>
  </si>
  <si>
    <t>Eigen vermogen saldibalans</t>
  </si>
  <si>
    <t>min</t>
  </si>
  <si>
    <t>Eigen vermogen eindbalans</t>
  </si>
  <si>
    <t>1270</t>
  </si>
  <si>
    <t>Webwinkel</t>
  </si>
  <si>
    <t>verzekering inboedel</t>
  </si>
  <si>
    <t>3e kwartaal</t>
  </si>
  <si>
    <t>Journaliseer voor Sunil de verzonden verkoopfactuur aan Tijdschrift Y.</t>
  </si>
  <si>
    <t>Privéopname</t>
  </si>
  <si>
    <t>De omschrijving hoeft niet exact hetzelfde te zijn als in de uitwerking</t>
  </si>
  <si>
    <t>De volgorde van de boeking maakt niet uit</t>
  </si>
  <si>
    <t xml:space="preserve">Verwerk voor Holwijn memoriaalbon 2024-044 in het memoriaal. </t>
  </si>
  <si>
    <t>2024 / 10</t>
  </si>
  <si>
    <t>2024-044</t>
  </si>
  <si>
    <t>huurkosten okt 2024</t>
  </si>
  <si>
    <t>Journaliseer voor Holwijn memoriaalbon 2024-044.</t>
  </si>
  <si>
    <t>2024 / 12</t>
  </si>
  <si>
    <t>2024-584</t>
  </si>
  <si>
    <t>Stel de grootboekrekening 4200 Huurkosten samen over oktober tot en met december 2024. Sluit de grootboekrekening ook af.</t>
  </si>
  <si>
    <t>Stel de grootboekrekening 1280 Nog te betalen bedragen samen over oktober tot en met december 2024. Sluit de grootboekrekening ook af.</t>
  </si>
  <si>
    <t>2024 / 4</t>
  </si>
  <si>
    <t>2024-032</t>
  </si>
  <si>
    <t>2024-019</t>
  </si>
  <si>
    <t>Journaliseer memoriaalbon 2024-014.</t>
  </si>
  <si>
    <t>Stel de grootboekrekening 4400 Verzekeringskosten samen over april tot en met december 2024. Sluit de grootboekrekening ook af.</t>
  </si>
  <si>
    <t>2024-014</t>
  </si>
  <si>
    <t>Verklaar het bedrag waarmee grootboekrekening 4400 Verzekeringskosten op 31 december 2024 wordt afgesloten.</t>
  </si>
  <si>
    <t>Het zijn de kosten over 2024 van de maanden april tot en met december,</t>
  </si>
  <si>
    <t xml:space="preserve">Stel de grootboekrekening 1240 Vooruitbetaalde bedragen samen over april tot en met december 2024. </t>
  </si>
  <si>
    <t>Verklaar het bedrag waarmee grootboekrekening 1240 Vooruitbetaalde bedragen op 31 december 2024 wordt afgesloten.</t>
  </si>
  <si>
    <t>2024-144</t>
  </si>
  <si>
    <t>Journaliseer memoriaalbon 2024-114.</t>
  </si>
  <si>
    <t>Stel grootboekrekening 1240 Vooruitbetaalde bedragen samen over 1 juli – 31 december 2024 en sluit de grootboekrekening af.</t>
  </si>
  <si>
    <t>2024-114</t>
  </si>
  <si>
    <t>Stel grootboekrekening 4200 Huurkosten samen over juli – december 2024 en sluit de grootboekrekening af.</t>
  </si>
  <si>
    <t>Verklaar het bedrag waarmee grootboekrekening 4200 Huurkosten op 31 december 2024 wordt afgesloten.</t>
  </si>
  <si>
    <t>Dit zijn de kosten over juli - dec 2024, 6 maanden x € 1.600 = € 9.600.</t>
  </si>
  <si>
    <t>2024-123</t>
  </si>
  <si>
    <t>Stel grootboekrekening 1260 Vooruitontvangen bedragen samen over 1 juli – 31 december 2024 en sluit de grootboekrekening af.</t>
  </si>
  <si>
    <t>2024-124</t>
  </si>
  <si>
    <t>Stel grootboekrekening 9200 Huuropbrengsten samen over juli – december 2024 en sluit de grootboekrekening af.</t>
  </si>
  <si>
    <t>Verklaar het bedrag waarmee grootboekrekening 9200 Huuropbrengsten op 31 december 2024 wordt afgesloten.</t>
  </si>
  <si>
    <t>Dit is de opbrengst over juli - dec 2024, 6 maanden x € 1.600 = € 9.600.</t>
  </si>
  <si>
    <t>Journaliseer memoriaalbon 2024-098.</t>
  </si>
  <si>
    <t>honorarium oktober 2024</t>
  </si>
  <si>
    <t>2024-120</t>
  </si>
  <si>
    <t>Grootboekrekening 1200 Nog te ontvangen bedragen oktober - december 2024 en sluit de grootboekrekening af.</t>
  </si>
  <si>
    <t>2024-098</t>
  </si>
  <si>
    <t>honorarium november 2024</t>
  </si>
  <si>
    <t>honorarium december 2024</t>
  </si>
  <si>
    <t>2024 / 11</t>
  </si>
  <si>
    <t>2024-128</t>
  </si>
  <si>
    <t xml:space="preserve">IB 2024 nov </t>
  </si>
  <si>
    <t xml:space="preserve">9300 Honoraium                                                                                                                                 </t>
  </si>
  <si>
    <t>Journaliseer memoriaalbon 2024-092.</t>
  </si>
  <si>
    <t>Journaliseer memoriaalbon 2024-086.</t>
  </si>
  <si>
    <t>2024-099</t>
  </si>
  <si>
    <t>juli 2024 Tijdschrift Y</t>
  </si>
  <si>
    <t>IB dec 2024</t>
  </si>
  <si>
    <t>Uitwerking 11.1 - 11.2</t>
  </si>
  <si>
    <t>Uitwerking 11.3 - 11.7</t>
  </si>
  <si>
    <t>Uitwerking 11.8 - 11.12</t>
  </si>
  <si>
    <t>Grootboekrekening 9300 Honorarium oktober - december 2024 en sluit de grootboekrekening 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</si>
</sst>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000"/>
    <numFmt numFmtId="165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206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7030A0"/>
      <name val="Arial"/>
      <family val="2"/>
    </font>
    <font>
      <sz val="11"/>
      <color rgb="FF7030A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7030A0"/>
      <name val="Arial"/>
      <family val="2"/>
    </font>
    <font>
      <u/>
      <sz val="12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E0B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/>
    </xf>
    <xf numFmtId="43" fontId="3" fillId="0" borderId="1" xfId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43" fontId="3" fillId="0" borderId="0" xfId="1" applyFont="1" applyFill="1" applyBorder="1" applyAlignment="1" applyProtection="1">
      <alignment horizontal="center" vertical="center"/>
      <protection locked="0"/>
    </xf>
    <xf numFmtId="43" fontId="3" fillId="0" borderId="0" xfId="1" applyFont="1" applyFill="1" applyBorder="1" applyAlignment="1" applyProtection="1">
      <alignment vertical="center"/>
      <protection locked="0"/>
    </xf>
    <xf numFmtId="9" fontId="3" fillId="0" borderId="2" xfId="0" applyNumberFormat="1" applyFont="1" applyBorder="1" applyAlignment="1" applyProtection="1">
      <alignment horizontal="center" vertical="center"/>
      <protection locked="0"/>
    </xf>
    <xf numFmtId="9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9" fillId="0" borderId="0" xfId="0" applyFont="1"/>
    <xf numFmtId="0" fontId="12" fillId="0" borderId="0" xfId="0" applyFont="1"/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/>
    </xf>
    <xf numFmtId="43" fontId="3" fillId="3" borderId="1" xfId="1" applyFont="1" applyFill="1" applyBorder="1" applyAlignment="1">
      <alignment vertical="center"/>
    </xf>
    <xf numFmtId="43" fontId="3" fillId="0" borderId="1" xfId="1" applyFont="1" applyFill="1" applyBorder="1" applyAlignment="1" applyProtection="1">
      <alignment horizontal="center" vertical="center"/>
      <protection locked="0"/>
    </xf>
    <xf numFmtId="9" fontId="3" fillId="0" borderId="1" xfId="0" applyNumberFormat="1" applyFont="1" applyBorder="1" applyAlignment="1" applyProtection="1">
      <alignment horizontal="center" vertical="center"/>
      <protection locked="0"/>
    </xf>
    <xf numFmtId="43" fontId="3" fillId="0" borderId="1" xfId="1" applyFont="1" applyFill="1" applyBorder="1" applyAlignment="1" applyProtection="1">
      <alignment vertical="center"/>
      <protection locked="0"/>
    </xf>
    <xf numFmtId="43" fontId="3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3" fillId="0" borderId="0" xfId="0" applyFont="1"/>
    <xf numFmtId="164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left" vertical="center" wrapText="1"/>
      <protection locked="0"/>
    </xf>
    <xf numFmtId="49" fontId="3" fillId="0" borderId="9" xfId="0" applyNumberFormat="1" applyFont="1" applyBorder="1" applyAlignment="1" applyProtection="1">
      <alignment horizontal="left" vertical="center" wrapText="1"/>
      <protection locked="0"/>
    </xf>
    <xf numFmtId="49" fontId="3" fillId="0" borderId="8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4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vertical="center"/>
      <protection locked="0"/>
    </xf>
    <xf numFmtId="9" fontId="3" fillId="4" borderId="1" xfId="0" applyNumberFormat="1" applyFont="1" applyFill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4" borderId="1" xfId="0" applyFont="1" applyFill="1" applyBorder="1" applyAlignment="1" applyProtection="1">
      <alignment horizontal="right" vertical="center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2" fontId="3" fillId="4" borderId="1" xfId="0" applyNumberFormat="1" applyFont="1" applyFill="1" applyBorder="1" applyAlignment="1" applyProtection="1">
      <alignment vertical="center"/>
      <protection locked="0"/>
    </xf>
    <xf numFmtId="14" fontId="3" fillId="0" borderId="2" xfId="0" applyNumberFormat="1" applyFont="1" applyBorder="1" applyAlignment="1" applyProtection="1">
      <alignment horizontal="center" vertical="center"/>
      <protection locked="0"/>
    </xf>
    <xf numFmtId="43" fontId="3" fillId="0" borderId="2" xfId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3" fontId="8" fillId="0" borderId="0" xfId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43" fontId="4" fillId="0" borderId="1" xfId="1" applyFont="1" applyBorder="1" applyAlignment="1" applyProtection="1">
      <alignment vertical="center"/>
      <protection locked="0"/>
    </xf>
    <xf numFmtId="0" fontId="14" fillId="0" borderId="0" xfId="0" applyFont="1"/>
    <xf numFmtId="0" fontId="14" fillId="0" borderId="0" xfId="0" applyFont="1" applyAlignment="1">
      <alignment vertical="center"/>
    </xf>
    <xf numFmtId="0" fontId="3" fillId="9" borderId="1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14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" fontId="3" fillId="4" borderId="0" xfId="0" applyNumberFormat="1" applyFont="1" applyFill="1" applyAlignment="1">
      <alignment horizontal="center" vertical="center"/>
    </xf>
    <xf numFmtId="17" fontId="8" fillId="0" borderId="0" xfId="0" applyNumberFormat="1" applyFont="1" applyAlignment="1">
      <alignment horizontal="left" vertical="center" wrapText="1"/>
    </xf>
    <xf numFmtId="43" fontId="3" fillId="4" borderId="0" xfId="1" applyFont="1" applyFill="1" applyBorder="1" applyAlignment="1">
      <alignment vertical="center"/>
    </xf>
    <xf numFmtId="43" fontId="3" fillId="0" borderId="0" xfId="1" applyFont="1" applyBorder="1" applyAlignment="1">
      <alignment vertical="center"/>
    </xf>
    <xf numFmtId="14" fontId="3" fillId="4" borderId="0" xfId="0" applyNumberFormat="1" applyFont="1" applyFill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43" fontId="3" fillId="0" borderId="1" xfId="1" applyFont="1" applyBorder="1" applyAlignment="1">
      <alignment horizontal="right" vertical="center" wrapText="1"/>
    </xf>
    <xf numFmtId="43" fontId="8" fillId="0" borderId="1" xfId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14" fontId="8" fillId="0" borderId="3" xfId="0" applyNumberFormat="1" applyFont="1" applyBorder="1" applyAlignment="1" applyProtection="1">
      <alignment horizontal="center" vertical="center" wrapText="1"/>
      <protection locked="0"/>
    </xf>
    <xf numFmtId="43" fontId="8" fillId="0" borderId="3" xfId="1" applyFont="1" applyFill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2" fontId="3" fillId="4" borderId="6" xfId="0" applyNumberFormat="1" applyFont="1" applyFill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43" fontId="3" fillId="4" borderId="1" xfId="1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43" fontId="3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2" fontId="3" fillId="4" borderId="1" xfId="0" applyNumberFormat="1" applyFont="1" applyFill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43" fontId="9" fillId="0" borderId="1" xfId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3" fontId="3" fillId="0" borderId="1" xfId="1" applyFont="1" applyFill="1" applyBorder="1" applyAlignment="1">
      <alignment vertical="center"/>
    </xf>
    <xf numFmtId="9" fontId="3" fillId="0" borderId="1" xfId="0" applyNumberFormat="1" applyFont="1" applyBorder="1" applyAlignment="1">
      <alignment horizontal="center" vertical="center"/>
    </xf>
    <xf numFmtId="17" fontId="8" fillId="0" borderId="7" xfId="0" applyNumberFormat="1" applyFont="1" applyBorder="1" applyAlignment="1">
      <alignment horizontal="left" vertical="center" wrapText="1"/>
    </xf>
    <xf numFmtId="0" fontId="3" fillId="0" borderId="0" xfId="0" applyFont="1" applyAlignment="1" applyProtection="1">
      <alignment vertical="center"/>
      <protection locked="0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3" fontId="8" fillId="0" borderId="3" xfId="1" applyFont="1" applyFill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right" vertical="center"/>
    </xf>
    <xf numFmtId="165" fontId="3" fillId="0" borderId="0" xfId="1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165" fontId="3" fillId="0" borderId="15" xfId="1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4" fillId="0" borderId="0" xfId="0" applyFont="1"/>
    <xf numFmtId="14" fontId="3" fillId="0" borderId="0" xfId="0" applyNumberFormat="1" applyFont="1" applyAlignment="1">
      <alignment horizontal="left"/>
    </xf>
    <xf numFmtId="0" fontId="19" fillId="0" borderId="0" xfId="2" applyFont="1"/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43" fontId="3" fillId="4" borderId="1" xfId="1" applyFont="1" applyFill="1" applyBorder="1" applyAlignment="1">
      <alignment horizontal="right" vertical="center"/>
    </xf>
    <xf numFmtId="43" fontId="3" fillId="0" borderId="6" xfId="1" applyFont="1" applyFill="1" applyBorder="1" applyAlignment="1" applyProtection="1">
      <alignment horizontal="right" vertical="center"/>
      <protection locked="0"/>
    </xf>
    <xf numFmtId="43" fontId="3" fillId="0" borderId="2" xfId="1" applyFont="1" applyFill="1" applyBorder="1" applyAlignment="1" applyProtection="1">
      <alignment horizontal="right" vertical="center"/>
      <protection locked="0"/>
    </xf>
    <xf numFmtId="0" fontId="8" fillId="0" borderId="3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3" fontId="8" fillId="0" borderId="6" xfId="1" applyFont="1" applyFill="1" applyBorder="1" applyAlignment="1">
      <alignment horizontal="right" vertical="center" wrapText="1"/>
    </xf>
    <xf numFmtId="43" fontId="8" fillId="0" borderId="2" xfId="1" applyFont="1" applyFill="1" applyBorder="1" applyAlignment="1">
      <alignment horizontal="right" vertical="center" wrapText="1"/>
    </xf>
    <xf numFmtId="43" fontId="8" fillId="0" borderId="32" xfId="1" applyFont="1" applyFill="1" applyBorder="1" applyAlignment="1">
      <alignment horizontal="right" vertical="center" wrapText="1"/>
    </xf>
    <xf numFmtId="43" fontId="8" fillId="0" borderId="5" xfId="1" applyFont="1" applyFill="1" applyBorder="1" applyAlignment="1">
      <alignment horizontal="right" vertical="center" wrapText="1"/>
    </xf>
    <xf numFmtId="0" fontId="7" fillId="8" borderId="13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 applyProtection="1">
      <alignment horizontal="left" vertical="center" wrapText="1"/>
      <protection locked="0"/>
    </xf>
    <xf numFmtId="0" fontId="7" fillId="8" borderId="13" xfId="0" applyFont="1" applyFill="1" applyBorder="1" applyAlignment="1">
      <alignment horizontal="right" vertical="center" wrapText="1"/>
    </xf>
    <xf numFmtId="43" fontId="7" fillId="0" borderId="1" xfId="1" applyFont="1" applyFill="1" applyBorder="1" applyAlignment="1">
      <alignment horizontal="right" vertical="center" wrapText="1"/>
    </xf>
    <xf numFmtId="43" fontId="7" fillId="0" borderId="1" xfId="1" applyFont="1" applyFill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>
      <alignment horizontal="left" vertical="center" wrapText="1"/>
    </xf>
    <xf numFmtId="2" fontId="3" fillId="4" borderId="6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4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right" vertical="center"/>
      <protection locked="0"/>
    </xf>
    <xf numFmtId="43" fontId="3" fillId="0" borderId="1" xfId="0" applyNumberFormat="1" applyFont="1" applyBorder="1" applyAlignment="1" applyProtection="1">
      <alignment horizontal="right" vertical="center"/>
      <protection locked="0"/>
    </xf>
    <xf numFmtId="43" fontId="4" fillId="0" borderId="1" xfId="0" applyNumberFormat="1" applyFont="1" applyBorder="1" applyAlignment="1" applyProtection="1">
      <alignment horizontal="right" vertical="center"/>
      <protection locked="0"/>
    </xf>
    <xf numFmtId="0" fontId="7" fillId="8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right" vertical="center" wrapText="1"/>
    </xf>
    <xf numFmtId="43" fontId="4" fillId="0" borderId="1" xfId="1" applyFont="1" applyBorder="1" applyAlignment="1">
      <alignment horizontal="right" vertical="center"/>
    </xf>
    <xf numFmtId="43" fontId="3" fillId="4" borderId="6" xfId="1" applyFont="1" applyFill="1" applyBorder="1" applyAlignment="1">
      <alignment horizontal="right" vertical="center"/>
    </xf>
    <xf numFmtId="14" fontId="8" fillId="0" borderId="1" xfId="0" applyNumberFormat="1" applyFont="1" applyBorder="1" applyAlignment="1" applyProtection="1">
      <alignment horizontal="left" vertical="center" wrapText="1"/>
      <protection locked="0"/>
    </xf>
    <xf numFmtId="43" fontId="8" fillId="0" borderId="1" xfId="1" applyFont="1" applyFill="1" applyBorder="1" applyAlignment="1" applyProtection="1">
      <alignment horizontal="right" vertical="center" wrapText="1"/>
      <protection locked="0"/>
    </xf>
    <xf numFmtId="43" fontId="4" fillId="0" borderId="1" xfId="1" applyFont="1" applyBorder="1" applyAlignment="1" applyProtection="1">
      <alignment horizontal="right" vertical="center"/>
      <protection locked="0"/>
    </xf>
    <xf numFmtId="43" fontId="3" fillId="0" borderId="1" xfId="1" applyFont="1" applyBorder="1" applyAlignment="1" applyProtection="1">
      <alignment horizontal="right" vertical="center"/>
      <protection locked="0"/>
    </xf>
    <xf numFmtId="43" fontId="8" fillId="4" borderId="1" xfId="1" applyFont="1" applyFill="1" applyBorder="1" applyAlignment="1">
      <alignment horizontal="right" vertical="center"/>
    </xf>
    <xf numFmtId="43" fontId="8" fillId="0" borderId="1" xfId="1" applyFont="1" applyBorder="1" applyAlignment="1">
      <alignment horizontal="right" vertical="center"/>
    </xf>
    <xf numFmtId="43" fontId="3" fillId="0" borderId="31" xfId="1" applyFont="1" applyBorder="1" applyAlignment="1">
      <alignment horizontal="right" vertical="center"/>
    </xf>
    <xf numFmtId="0" fontId="4" fillId="10" borderId="1" xfId="0" applyFont="1" applyFill="1" applyBorder="1" applyAlignment="1">
      <alignment horizontal="left" vertical="center"/>
    </xf>
    <xf numFmtId="0" fontId="15" fillId="10" borderId="1" xfId="0" applyFont="1" applyFill="1" applyBorder="1" applyAlignment="1">
      <alignment horizontal="left" vertical="center"/>
    </xf>
    <xf numFmtId="164" fontId="1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10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3" fontId="15" fillId="0" borderId="13" xfId="0" applyNumberFormat="1" applyFont="1" applyBorder="1" applyAlignment="1">
      <alignment horizontal="right" vertical="center"/>
    </xf>
    <xf numFmtId="165" fontId="4" fillId="0" borderId="13" xfId="1" applyNumberFormat="1" applyFont="1" applyBorder="1" applyAlignment="1" applyProtection="1">
      <alignment horizontal="right" vertical="center"/>
      <protection locked="0"/>
    </xf>
    <xf numFmtId="0" fontId="14" fillId="0" borderId="33" xfId="0" applyFont="1" applyBorder="1" applyAlignment="1">
      <alignment horizontal="right" vertical="center"/>
    </xf>
    <xf numFmtId="0" fontId="3" fillId="0" borderId="33" xfId="0" applyFont="1" applyBorder="1" applyAlignment="1" applyProtection="1">
      <alignment horizontal="right" vertical="center"/>
      <protection locked="0"/>
    </xf>
    <xf numFmtId="165" fontId="3" fillId="0" borderId="33" xfId="1" applyNumberFormat="1" applyFont="1" applyBorder="1" applyAlignment="1" applyProtection="1">
      <alignment horizontal="right" vertical="center"/>
      <protection locked="0"/>
    </xf>
    <xf numFmtId="0" fontId="11" fillId="0" borderId="0" xfId="2" quotePrefix="1"/>
    <xf numFmtId="2" fontId="3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" fontId="3" fillId="4" borderId="7" xfId="0" applyNumberFormat="1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7" xfId="0" applyFont="1" applyFill="1" applyBorder="1" applyAlignment="1" applyProtection="1">
      <alignment horizontal="left" vertical="center"/>
      <protection locked="0"/>
    </xf>
    <xf numFmtId="0" fontId="3" fillId="4" borderId="9" xfId="0" applyFont="1" applyFill="1" applyBorder="1" applyAlignment="1" applyProtection="1">
      <alignment horizontal="left" vertical="center"/>
      <protection locked="0"/>
    </xf>
    <xf numFmtId="0" fontId="3" fillId="4" borderId="8" xfId="0" applyFont="1" applyFill="1" applyBorder="1" applyAlignment="1" applyProtection="1">
      <alignment horizontal="left" vertical="center"/>
      <protection locked="0"/>
    </xf>
    <xf numFmtId="0" fontId="6" fillId="6" borderId="7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right" vertical="center" wrapText="1"/>
    </xf>
    <xf numFmtId="0" fontId="5" fillId="2" borderId="21" xfId="0" applyFont="1" applyFill="1" applyBorder="1" applyAlignment="1">
      <alignment horizontal="right" vertical="center" wrapText="1"/>
    </xf>
    <xf numFmtId="0" fontId="5" fillId="7" borderId="7" xfId="0" applyFont="1" applyFill="1" applyBorder="1" applyAlignment="1">
      <alignment horizontal="left" vertical="center" wrapText="1"/>
    </xf>
    <xf numFmtId="0" fontId="5" fillId="7" borderId="9" xfId="0" applyFont="1" applyFill="1" applyBorder="1" applyAlignment="1">
      <alignment horizontal="left" vertical="center" wrapText="1"/>
    </xf>
    <xf numFmtId="0" fontId="7" fillId="8" borderId="13" xfId="0" applyFont="1" applyFill="1" applyBorder="1" applyAlignment="1">
      <alignment horizontal="left" vertical="center" wrapText="1"/>
    </xf>
    <xf numFmtId="17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left" vertical="center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7" xfId="0" applyNumberFormat="1" applyFont="1" applyBorder="1" applyAlignment="1" applyProtection="1">
      <alignment horizontal="left" vertical="center" wrapText="1"/>
      <protection locked="0"/>
    </xf>
    <xf numFmtId="49" fontId="3" fillId="0" borderId="9" xfId="0" applyNumberFormat="1" applyFont="1" applyBorder="1" applyAlignment="1" applyProtection="1">
      <alignment horizontal="left" vertical="center" wrapText="1"/>
      <protection locked="0"/>
    </xf>
    <xf numFmtId="49" fontId="3" fillId="0" borderId="8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7" borderId="8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17" fontId="3" fillId="4" borderId="9" xfId="0" applyNumberFormat="1" applyFont="1" applyFill="1" applyBorder="1" applyAlignment="1">
      <alignment horizontal="left" vertical="center"/>
    </xf>
    <xf numFmtId="0" fontId="8" fillId="0" borderId="26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7" fontId="8" fillId="0" borderId="7" xfId="0" applyNumberFormat="1" applyFont="1" applyBorder="1" applyAlignment="1">
      <alignment horizontal="left" vertical="center" wrapText="1"/>
    </xf>
    <xf numFmtId="17" fontId="8" fillId="0" borderId="9" xfId="0" applyNumberFormat="1" applyFont="1" applyBorder="1" applyAlignment="1">
      <alignment horizontal="left" vertical="center" wrapText="1"/>
    </xf>
    <xf numFmtId="17" fontId="8" fillId="0" borderId="8" xfId="0" applyNumberFormat="1" applyFont="1" applyBorder="1" applyAlignment="1">
      <alignment horizontal="left" vertical="center" wrapText="1"/>
    </xf>
    <xf numFmtId="0" fontId="7" fillId="8" borderId="14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left" vertical="center" wrapText="1"/>
    </xf>
    <xf numFmtId="0" fontId="7" fillId="8" borderId="16" xfId="0" applyFont="1" applyFill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49" fontId="8" fillId="0" borderId="1" xfId="0" applyNumberFormat="1" applyFont="1" applyBorder="1" applyAlignment="1">
      <alignment horizontal="left" vertical="center" wrapText="1"/>
    </xf>
    <xf numFmtId="0" fontId="15" fillId="11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11" borderId="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17" fontId="3" fillId="4" borderId="1" xfId="0" applyNumberFormat="1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6"/>
  <sheetViews>
    <sheetView showGridLines="0" tabSelected="1" zoomScale="190" zoomScaleNormal="190" workbookViewId="0">
      <selection activeCell="B14" sqref="B14"/>
    </sheetView>
  </sheetViews>
  <sheetFormatPr defaultColWidth="8.86328125" defaultRowHeight="15" x14ac:dyDescent="0.4"/>
  <cols>
    <col min="1" max="1" width="8.86328125" style="23"/>
    <col min="2" max="2" width="26.59765625" style="23" customWidth="1"/>
    <col min="3" max="16384" width="8.86328125" style="23"/>
  </cols>
  <sheetData>
    <row r="1" spans="1:7" x14ac:dyDescent="0.4">
      <c r="A1" s="147" t="s">
        <v>100</v>
      </c>
    </row>
    <row r="2" spans="1:7" x14ac:dyDescent="0.4">
      <c r="A2" s="147"/>
    </row>
    <row r="3" spans="1:7" x14ac:dyDescent="0.4">
      <c r="A3" s="147" t="s">
        <v>112</v>
      </c>
    </row>
    <row r="5" spans="1:7" x14ac:dyDescent="0.4">
      <c r="A5" s="23" t="s">
        <v>98</v>
      </c>
      <c r="B5" s="148">
        <v>45505</v>
      </c>
    </row>
    <row r="6" spans="1:7" x14ac:dyDescent="0.4">
      <c r="B6" s="148"/>
    </row>
    <row r="7" spans="1:7" x14ac:dyDescent="0.4">
      <c r="A7" s="146" t="s">
        <v>94</v>
      </c>
      <c r="B7" s="146" t="s">
        <v>226</v>
      </c>
      <c r="C7" s="146"/>
      <c r="D7" s="146"/>
      <c r="E7" s="146"/>
      <c r="F7" s="146"/>
      <c r="G7" s="146"/>
    </row>
    <row r="8" spans="1:7" x14ac:dyDescent="0.4">
      <c r="A8" s="146"/>
      <c r="B8" s="146" t="s">
        <v>227</v>
      </c>
      <c r="C8" s="146"/>
      <c r="D8" s="146"/>
      <c r="E8" s="146"/>
      <c r="F8" s="146"/>
      <c r="G8" s="146"/>
    </row>
    <row r="10" spans="1:7" ht="15.4" x14ac:dyDescent="0.45">
      <c r="A10" s="23" t="s">
        <v>99</v>
      </c>
      <c r="B10" s="212" t="s">
        <v>276</v>
      </c>
    </row>
    <row r="11" spans="1:7" ht="15.4" x14ac:dyDescent="0.45">
      <c r="B11" s="212" t="s">
        <v>277</v>
      </c>
    </row>
    <row r="12" spans="1:7" ht="15.4" x14ac:dyDescent="0.45">
      <c r="B12" s="212" t="s">
        <v>278</v>
      </c>
    </row>
    <row r="13" spans="1:7" x14ac:dyDescent="0.4">
      <c r="B13" s="149"/>
    </row>
    <row r="14" spans="1:7" x14ac:dyDescent="0.4">
      <c r="B14" s="149"/>
    </row>
    <row r="15" spans="1:7" x14ac:dyDescent="0.4">
      <c r="B15" s="149"/>
    </row>
    <row r="16" spans="1:7" x14ac:dyDescent="0.4">
      <c r="B16" s="149"/>
    </row>
  </sheetData>
  <hyperlinks>
    <hyperlink ref="B10" location="'11.1 - 11.2'!A1" display="Uitwerking 11.1 - 11.2" xr:uid="{934CF84B-F888-4ABA-A0F8-A7F22CA4EBDD}"/>
    <hyperlink ref="B11" location="'11.3 - 11.7'!A1" display="Uitwerking 11.3 - 11.7" xr:uid="{EB22695B-883D-4F1D-844C-1CD8DDF40D9B}"/>
    <hyperlink ref="B12" location="'11.8 - 11.12'!A1" display="Uitwerking 11.8 - 11.12" xr:uid="{D3D9ECD0-1C08-401C-A931-3BAD58417B99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72"/>
  <sheetViews>
    <sheetView topLeftCell="A10" zoomScale="175" zoomScaleNormal="175" workbookViewId="0">
      <selection activeCell="B76" sqref="B76"/>
    </sheetView>
  </sheetViews>
  <sheetFormatPr defaultColWidth="8.86328125" defaultRowHeight="13.5" x14ac:dyDescent="0.35"/>
  <cols>
    <col min="1" max="1" width="8.86328125" style="30"/>
    <col min="2" max="2" width="34.265625" style="30" customWidth="1"/>
    <col min="3" max="16384" width="8.86328125" style="30"/>
  </cols>
  <sheetData>
    <row r="1" spans="1:2" ht="13.9" x14ac:dyDescent="0.4">
      <c r="A1" s="29" t="s">
        <v>100</v>
      </c>
    </row>
    <row r="3" spans="1:2" s="29" customFormat="1" ht="13.9" x14ac:dyDescent="0.4">
      <c r="A3" s="29" t="s">
        <v>113</v>
      </c>
    </row>
    <row r="5" spans="1:2" ht="13.9" x14ac:dyDescent="0.4">
      <c r="A5" s="29" t="s">
        <v>92</v>
      </c>
    </row>
    <row r="6" spans="1:2" x14ac:dyDescent="0.35">
      <c r="A6" s="30" t="s">
        <v>178</v>
      </c>
    </row>
    <row r="7" spans="1:2" x14ac:dyDescent="0.35">
      <c r="A7" s="30" t="s">
        <v>89</v>
      </c>
    </row>
    <row r="8" spans="1:2" x14ac:dyDescent="0.35">
      <c r="A8" s="30" t="s">
        <v>90</v>
      </c>
    </row>
    <row r="10" spans="1:2" s="31" customFormat="1" ht="13.9" x14ac:dyDescent="0.4">
      <c r="A10" s="31" t="s">
        <v>94</v>
      </c>
      <c r="B10" s="31" t="s">
        <v>96</v>
      </c>
    </row>
    <row r="11" spans="1:2" x14ac:dyDescent="0.35">
      <c r="B11" s="30" t="s">
        <v>95</v>
      </c>
    </row>
    <row r="12" spans="1:2" x14ac:dyDescent="0.35">
      <c r="B12" s="30" t="s">
        <v>97</v>
      </c>
    </row>
    <row r="13" spans="1:2" x14ac:dyDescent="0.35">
      <c r="B13" s="30" t="s">
        <v>109</v>
      </c>
    </row>
    <row r="14" spans="1:2" x14ac:dyDescent="0.35">
      <c r="B14" s="30" t="s">
        <v>110</v>
      </c>
    </row>
    <row r="16" spans="1:2" s="31" customFormat="1" ht="13.9" x14ac:dyDescent="0.4">
      <c r="A16" s="31" t="s">
        <v>94</v>
      </c>
      <c r="B16" s="31" t="s">
        <v>91</v>
      </c>
    </row>
    <row r="18" spans="1:3" ht="13.9" x14ac:dyDescent="0.4">
      <c r="A18" s="29" t="s">
        <v>37</v>
      </c>
      <c r="C18" s="30" t="s">
        <v>111</v>
      </c>
    </row>
    <row r="19" spans="1:3" x14ac:dyDescent="0.35">
      <c r="A19" s="32">
        <v>200</v>
      </c>
      <c r="B19" s="30" t="s">
        <v>38</v>
      </c>
    </row>
    <row r="20" spans="1:3" x14ac:dyDescent="0.35">
      <c r="A20" s="32">
        <v>210</v>
      </c>
      <c r="B20" s="30" t="s">
        <v>39</v>
      </c>
    </row>
    <row r="21" spans="1:3" x14ac:dyDescent="0.35">
      <c r="A21" s="32">
        <v>300</v>
      </c>
      <c r="B21" s="30" t="s">
        <v>40</v>
      </c>
    </row>
    <row r="22" spans="1:3" x14ac:dyDescent="0.35">
      <c r="A22" s="32">
        <v>310</v>
      </c>
      <c r="B22" s="30" t="s">
        <v>41</v>
      </c>
    </row>
    <row r="23" spans="1:3" x14ac:dyDescent="0.35">
      <c r="A23" s="32">
        <v>500</v>
      </c>
      <c r="B23" s="30" t="s">
        <v>42</v>
      </c>
    </row>
    <row r="24" spans="1:3" x14ac:dyDescent="0.35">
      <c r="A24" s="32">
        <v>510</v>
      </c>
      <c r="B24" s="30" t="s">
        <v>43</v>
      </c>
    </row>
    <row r="25" spans="1:3" x14ac:dyDescent="0.35">
      <c r="A25" s="32">
        <v>600</v>
      </c>
      <c r="B25" s="30" t="s">
        <v>44</v>
      </c>
    </row>
    <row r="26" spans="1:3" x14ac:dyDescent="0.35">
      <c r="A26" s="32">
        <v>680</v>
      </c>
      <c r="B26" s="30" t="s">
        <v>45</v>
      </c>
    </row>
    <row r="27" spans="1:3" x14ac:dyDescent="0.35">
      <c r="A27" s="32">
        <v>700</v>
      </c>
      <c r="B27" s="30" t="s">
        <v>46</v>
      </c>
    </row>
    <row r="28" spans="1:3" x14ac:dyDescent="0.35">
      <c r="A28" s="33">
        <v>1000</v>
      </c>
      <c r="B28" s="30" t="s">
        <v>47</v>
      </c>
    </row>
    <row r="29" spans="1:3" x14ac:dyDescent="0.35">
      <c r="A29" s="33">
        <v>1050</v>
      </c>
      <c r="B29" s="30" t="s">
        <v>48</v>
      </c>
    </row>
    <row r="30" spans="1:3" x14ac:dyDescent="0.35">
      <c r="A30" s="42">
        <v>1055</v>
      </c>
      <c r="B30" s="43" t="s">
        <v>114</v>
      </c>
    </row>
    <row r="31" spans="1:3" x14ac:dyDescent="0.35">
      <c r="A31" s="33">
        <v>1060</v>
      </c>
      <c r="B31" s="30" t="s">
        <v>49</v>
      </c>
    </row>
    <row r="32" spans="1:3" x14ac:dyDescent="0.35">
      <c r="A32" s="33">
        <v>1070</v>
      </c>
      <c r="B32" s="30" t="s">
        <v>50</v>
      </c>
    </row>
    <row r="33" spans="1:2" x14ac:dyDescent="0.35">
      <c r="A33" s="33">
        <v>1080</v>
      </c>
      <c r="B33" s="30" t="s">
        <v>51</v>
      </c>
    </row>
    <row r="34" spans="1:2" x14ac:dyDescent="0.35">
      <c r="A34" s="33">
        <v>1100</v>
      </c>
      <c r="B34" s="30" t="s">
        <v>52</v>
      </c>
    </row>
    <row r="35" spans="1:2" x14ac:dyDescent="0.35">
      <c r="A35" s="33">
        <v>1200</v>
      </c>
      <c r="B35" s="30" t="s">
        <v>53</v>
      </c>
    </row>
    <row r="36" spans="1:2" x14ac:dyDescent="0.35">
      <c r="A36" s="33">
        <v>1240</v>
      </c>
      <c r="B36" s="30" t="s">
        <v>54</v>
      </c>
    </row>
    <row r="37" spans="1:2" x14ac:dyDescent="0.35">
      <c r="A37" s="33">
        <v>1260</v>
      </c>
      <c r="B37" s="30" t="s">
        <v>55</v>
      </c>
    </row>
    <row r="38" spans="1:2" x14ac:dyDescent="0.35">
      <c r="A38" s="33">
        <v>1270</v>
      </c>
      <c r="B38" s="30" t="s">
        <v>56</v>
      </c>
    </row>
    <row r="39" spans="1:2" x14ac:dyDescent="0.35">
      <c r="A39" s="33">
        <v>1280</v>
      </c>
      <c r="B39" s="30" t="s">
        <v>57</v>
      </c>
    </row>
    <row r="40" spans="1:2" x14ac:dyDescent="0.35">
      <c r="A40" s="33">
        <v>1400</v>
      </c>
      <c r="B40" s="30" t="s">
        <v>58</v>
      </c>
    </row>
    <row r="41" spans="1:2" x14ac:dyDescent="0.35">
      <c r="A41" s="33">
        <v>1500</v>
      </c>
      <c r="B41" s="30" t="s">
        <v>59</v>
      </c>
    </row>
    <row r="42" spans="1:2" x14ac:dyDescent="0.35">
      <c r="A42" s="33">
        <v>1520</v>
      </c>
      <c r="B42" s="30" t="s">
        <v>60</v>
      </c>
    </row>
    <row r="43" spans="1:2" x14ac:dyDescent="0.35">
      <c r="A43" s="33">
        <v>1600</v>
      </c>
      <c r="B43" s="30" t="s">
        <v>61</v>
      </c>
    </row>
    <row r="44" spans="1:2" x14ac:dyDescent="0.35">
      <c r="A44" s="33">
        <v>1650</v>
      </c>
      <c r="B44" s="30" t="s">
        <v>62</v>
      </c>
    </row>
    <row r="45" spans="1:2" x14ac:dyDescent="0.35">
      <c r="A45" s="33">
        <v>1660</v>
      </c>
      <c r="B45" s="30" t="s">
        <v>63</v>
      </c>
    </row>
    <row r="46" spans="1:2" x14ac:dyDescent="0.35">
      <c r="A46" s="33">
        <v>1665</v>
      </c>
      <c r="B46" s="30" t="s">
        <v>64</v>
      </c>
    </row>
    <row r="47" spans="1:2" x14ac:dyDescent="0.35">
      <c r="A47" s="33">
        <v>1680</v>
      </c>
      <c r="B47" s="30" t="s">
        <v>65</v>
      </c>
    </row>
    <row r="48" spans="1:2" x14ac:dyDescent="0.35">
      <c r="A48" s="33">
        <v>3000</v>
      </c>
      <c r="B48" s="30" t="s">
        <v>66</v>
      </c>
    </row>
    <row r="49" spans="1:2" x14ac:dyDescent="0.35">
      <c r="A49" s="33">
        <v>4000</v>
      </c>
      <c r="B49" s="30" t="s">
        <v>67</v>
      </c>
    </row>
    <row r="50" spans="1:2" x14ac:dyDescent="0.35">
      <c r="A50" s="33">
        <v>4050</v>
      </c>
      <c r="B50" s="30" t="s">
        <v>68</v>
      </c>
    </row>
    <row r="51" spans="1:2" x14ac:dyDescent="0.35">
      <c r="A51" s="33">
        <v>4060</v>
      </c>
      <c r="B51" s="30" t="s">
        <v>69</v>
      </c>
    </row>
    <row r="52" spans="1:2" x14ac:dyDescent="0.35">
      <c r="A52" s="33">
        <v>4100</v>
      </c>
      <c r="B52" s="30" t="s">
        <v>70</v>
      </c>
    </row>
    <row r="53" spans="1:2" x14ac:dyDescent="0.35">
      <c r="A53" s="33">
        <v>4120</v>
      </c>
      <c r="B53" s="30" t="s">
        <v>71</v>
      </c>
    </row>
    <row r="54" spans="1:2" x14ac:dyDescent="0.35">
      <c r="A54" s="33">
        <v>4200</v>
      </c>
      <c r="B54" s="30" t="s">
        <v>72</v>
      </c>
    </row>
    <row r="55" spans="1:2" x14ac:dyDescent="0.35">
      <c r="A55" s="33">
        <v>4250</v>
      </c>
      <c r="B55" s="30" t="s">
        <v>73</v>
      </c>
    </row>
    <row r="56" spans="1:2" x14ac:dyDescent="0.35">
      <c r="A56" s="33">
        <v>4300</v>
      </c>
      <c r="B56" s="30" t="s">
        <v>74</v>
      </c>
    </row>
    <row r="57" spans="1:2" x14ac:dyDescent="0.35">
      <c r="A57" s="33">
        <v>4350</v>
      </c>
      <c r="B57" s="30" t="s">
        <v>75</v>
      </c>
    </row>
    <row r="58" spans="1:2" x14ac:dyDescent="0.35">
      <c r="A58" s="33">
        <v>4400</v>
      </c>
      <c r="B58" s="30" t="s">
        <v>76</v>
      </c>
    </row>
    <row r="59" spans="1:2" x14ac:dyDescent="0.35">
      <c r="A59" s="33">
        <v>4600</v>
      </c>
      <c r="B59" s="30" t="s">
        <v>77</v>
      </c>
    </row>
    <row r="60" spans="1:2" x14ac:dyDescent="0.35">
      <c r="A60" s="33">
        <v>4650</v>
      </c>
      <c r="B60" s="30" t="s">
        <v>78</v>
      </c>
    </row>
    <row r="61" spans="1:2" x14ac:dyDescent="0.35">
      <c r="A61" s="33">
        <v>4700</v>
      </c>
      <c r="B61" s="30" t="s">
        <v>88</v>
      </c>
    </row>
    <row r="62" spans="1:2" x14ac:dyDescent="0.35">
      <c r="A62" s="33">
        <v>4960</v>
      </c>
      <c r="B62" s="30" t="s">
        <v>79</v>
      </c>
    </row>
    <row r="63" spans="1:2" x14ac:dyDescent="0.35">
      <c r="A63" s="33">
        <v>4970</v>
      </c>
      <c r="B63" s="30" t="s">
        <v>80</v>
      </c>
    </row>
    <row r="64" spans="1:2" x14ac:dyDescent="0.35">
      <c r="A64" s="33">
        <v>4990</v>
      </c>
      <c r="B64" s="30" t="s">
        <v>81</v>
      </c>
    </row>
    <row r="65" spans="1:2" x14ac:dyDescent="0.35">
      <c r="A65" s="33">
        <v>7000</v>
      </c>
      <c r="B65" s="30" t="s">
        <v>82</v>
      </c>
    </row>
    <row r="66" spans="1:2" x14ac:dyDescent="0.35">
      <c r="A66" s="33">
        <v>8200</v>
      </c>
      <c r="B66" s="30" t="s">
        <v>83</v>
      </c>
    </row>
    <row r="67" spans="1:2" x14ac:dyDescent="0.35">
      <c r="A67" s="33">
        <v>8400</v>
      </c>
      <c r="B67" s="30" t="s">
        <v>84</v>
      </c>
    </row>
    <row r="68" spans="1:2" x14ac:dyDescent="0.35">
      <c r="A68" s="33">
        <v>8500</v>
      </c>
      <c r="B68" s="30" t="s">
        <v>85</v>
      </c>
    </row>
    <row r="69" spans="1:2" x14ac:dyDescent="0.35">
      <c r="A69" s="33">
        <v>8550</v>
      </c>
      <c r="B69" s="30" t="s">
        <v>86</v>
      </c>
    </row>
    <row r="70" spans="1:2" x14ac:dyDescent="0.35">
      <c r="A70" s="33">
        <v>9100</v>
      </c>
      <c r="B70" s="30" t="s">
        <v>87</v>
      </c>
    </row>
    <row r="71" spans="1:2" x14ac:dyDescent="0.35">
      <c r="A71" s="42">
        <v>9200</v>
      </c>
      <c r="B71" s="43" t="s">
        <v>115</v>
      </c>
    </row>
    <row r="72" spans="1:2" x14ac:dyDescent="0.35">
      <c r="A72" s="42">
        <v>9300</v>
      </c>
      <c r="B72" s="43" t="s">
        <v>116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E49BE-3FBA-4632-B3A3-ADF4090DC291}">
  <dimension ref="A1:N174"/>
  <sheetViews>
    <sheetView showGridLines="0" zoomScale="85" zoomScaleNormal="85" workbookViewId="0"/>
  </sheetViews>
  <sheetFormatPr defaultColWidth="8.86328125" defaultRowHeight="15" x14ac:dyDescent="0.45"/>
  <cols>
    <col min="1" max="1" width="2.86328125" style="58" customWidth="1"/>
    <col min="2" max="2" width="13.265625" style="2" customWidth="1"/>
    <col min="3" max="3" width="12.73046875" style="2" customWidth="1"/>
    <col min="4" max="4" width="11.73046875" style="2" customWidth="1"/>
    <col min="5" max="5" width="18" style="2" customWidth="1"/>
    <col min="6" max="6" width="11.86328125" style="2" customWidth="1"/>
    <col min="7" max="7" width="9.73046875" style="2" customWidth="1"/>
    <col min="8" max="8" width="11" style="2" customWidth="1"/>
    <col min="9" max="9" width="16.73046875" style="2" customWidth="1"/>
    <col min="10" max="10" width="14.59765625" style="2" customWidth="1"/>
    <col min="11" max="11" width="13.265625" style="2" customWidth="1"/>
    <col min="12" max="12" width="10.73046875" style="2" customWidth="1"/>
    <col min="13" max="13" width="2.3984375" style="2" customWidth="1"/>
    <col min="14" max="16384" width="8.86328125" style="2"/>
  </cols>
  <sheetData>
    <row r="1" spans="1:11" x14ac:dyDescent="0.45">
      <c r="B1" s="1" t="s">
        <v>182</v>
      </c>
      <c r="D1" s="1" t="s">
        <v>117</v>
      </c>
    </row>
    <row r="2" spans="1:11" x14ac:dyDescent="0.45">
      <c r="B2" s="60"/>
    </row>
    <row r="3" spans="1:11" x14ac:dyDescent="0.45">
      <c r="B3" s="1" t="s">
        <v>118</v>
      </c>
    </row>
    <row r="4" spans="1:11" x14ac:dyDescent="0.45">
      <c r="A4" s="58" t="s">
        <v>21</v>
      </c>
      <c r="B4" s="2" t="s">
        <v>228</v>
      </c>
    </row>
    <row r="5" spans="1:11" ht="10.9" customHeight="1" x14ac:dyDescent="0.45">
      <c r="A5" s="4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45">
      <c r="A6" s="4"/>
      <c r="B6" s="5" t="s">
        <v>93</v>
      </c>
      <c r="C6" s="3"/>
      <c r="D6" s="3"/>
      <c r="E6" s="3"/>
      <c r="F6" s="3"/>
      <c r="G6" s="3"/>
      <c r="H6" s="3"/>
      <c r="I6" s="3"/>
      <c r="J6" s="3"/>
      <c r="K6" s="3"/>
    </row>
    <row r="7" spans="1:11" ht="10.9" customHeight="1" x14ac:dyDescent="0.45">
      <c r="A7" s="4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8" customHeight="1" x14ac:dyDescent="0.45">
      <c r="A8" s="4"/>
      <c r="B8" s="6" t="s">
        <v>0</v>
      </c>
      <c r="C8" s="7">
        <v>90</v>
      </c>
      <c r="D8" s="3"/>
      <c r="E8" s="6" t="s">
        <v>9</v>
      </c>
      <c r="F8" s="8" t="s">
        <v>229</v>
      </c>
      <c r="G8" s="3"/>
      <c r="H8" s="215" t="s">
        <v>10</v>
      </c>
      <c r="I8" s="216"/>
      <c r="J8" s="9" t="s">
        <v>230</v>
      </c>
      <c r="K8" s="3"/>
    </row>
    <row r="9" spans="1:11" ht="10.9" customHeight="1" x14ac:dyDescent="0.45">
      <c r="A9" s="4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45">
      <c r="A10" s="4"/>
      <c r="B10" s="5" t="s">
        <v>13</v>
      </c>
      <c r="C10" s="3"/>
      <c r="D10" s="3"/>
      <c r="E10" s="3"/>
      <c r="F10" s="3"/>
      <c r="G10" s="3"/>
      <c r="H10" s="3"/>
      <c r="I10" s="3"/>
      <c r="J10" s="3"/>
      <c r="K10" s="3"/>
    </row>
    <row r="11" spans="1:11" ht="10.9" customHeight="1" x14ac:dyDescent="0.45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30" x14ac:dyDescent="0.45">
      <c r="A12" s="4"/>
      <c r="B12" s="11" t="s">
        <v>16</v>
      </c>
      <c r="C12" s="53" t="s">
        <v>22</v>
      </c>
      <c r="D12" s="53" t="s">
        <v>30</v>
      </c>
      <c r="E12" s="217" t="s">
        <v>7</v>
      </c>
      <c r="F12" s="217"/>
      <c r="G12" s="217"/>
      <c r="H12" s="217"/>
      <c r="I12" s="47" t="s">
        <v>18</v>
      </c>
      <c r="J12" s="12" t="s">
        <v>19</v>
      </c>
      <c r="K12" s="3"/>
    </row>
    <row r="13" spans="1:11" ht="18" customHeight="1" x14ac:dyDescent="0.45">
      <c r="A13" s="4"/>
      <c r="B13" s="107">
        <v>45596</v>
      </c>
      <c r="C13" s="94">
        <v>4200</v>
      </c>
      <c r="D13" s="94"/>
      <c r="E13" s="218">
        <v>45566</v>
      </c>
      <c r="F13" s="219"/>
      <c r="G13" s="219"/>
      <c r="H13" s="220"/>
      <c r="I13" s="108">
        <v>250</v>
      </c>
      <c r="J13" s="99"/>
      <c r="K13" s="3"/>
    </row>
    <row r="14" spans="1:11" ht="18" customHeight="1" x14ac:dyDescent="0.45">
      <c r="A14" s="4"/>
      <c r="B14" s="107">
        <v>45596</v>
      </c>
      <c r="C14" s="94">
        <v>1280</v>
      </c>
      <c r="D14" s="94"/>
      <c r="E14" s="233" t="s">
        <v>231</v>
      </c>
      <c r="F14" s="219"/>
      <c r="G14" s="219"/>
      <c r="H14" s="220"/>
      <c r="I14" s="108"/>
      <c r="J14" s="109">
        <v>250</v>
      </c>
      <c r="K14" s="3"/>
    </row>
    <row r="15" spans="1:11" ht="18" customHeight="1" x14ac:dyDescent="0.45">
      <c r="A15" s="4"/>
      <c r="B15" s="61"/>
      <c r="C15" s="62"/>
      <c r="D15" s="62"/>
      <c r="E15" s="221"/>
      <c r="F15" s="222"/>
      <c r="G15" s="222"/>
      <c r="H15" s="223"/>
      <c r="I15" s="63"/>
      <c r="J15" s="15"/>
      <c r="K15" s="3"/>
    </row>
    <row r="16" spans="1:11" ht="10.9" customHeight="1" x14ac:dyDescent="0.45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</row>
    <row r="18" spans="1:11" x14ac:dyDescent="0.45">
      <c r="A18" s="58" t="s">
        <v>27</v>
      </c>
      <c r="B18" s="2" t="s">
        <v>232</v>
      </c>
    </row>
    <row r="19" spans="1:11" x14ac:dyDescent="0.45">
      <c r="B19" s="224" t="s">
        <v>33</v>
      </c>
      <c r="C19" s="225"/>
      <c r="D19" s="225"/>
      <c r="E19" s="225"/>
      <c r="F19" s="225"/>
      <c r="G19" s="225"/>
      <c r="H19" s="225"/>
      <c r="I19" s="225"/>
      <c r="J19" s="225"/>
      <c r="K19" s="14" t="s">
        <v>34</v>
      </c>
    </row>
    <row r="20" spans="1:11" x14ac:dyDescent="0.45">
      <c r="B20" s="239" t="s">
        <v>36</v>
      </c>
      <c r="C20" s="240"/>
      <c r="D20" s="240"/>
      <c r="E20" s="241"/>
      <c r="F20" s="242" t="s">
        <v>29</v>
      </c>
      <c r="G20" s="244" t="s">
        <v>7</v>
      </c>
      <c r="H20" s="245"/>
      <c r="I20" s="246"/>
      <c r="J20" s="226" t="s">
        <v>18</v>
      </c>
      <c r="K20" s="277" t="s">
        <v>19</v>
      </c>
    </row>
    <row r="21" spans="1:11" ht="18" customHeight="1" x14ac:dyDescent="0.45">
      <c r="B21" s="155" t="s">
        <v>179</v>
      </c>
      <c r="C21" s="156" t="s">
        <v>180</v>
      </c>
      <c r="D21" s="156"/>
      <c r="E21" s="157"/>
      <c r="F21" s="243"/>
      <c r="G21" s="247"/>
      <c r="H21" s="248"/>
      <c r="I21" s="249"/>
      <c r="J21" s="227"/>
      <c r="K21" s="278"/>
    </row>
    <row r="22" spans="1:11" ht="18" customHeight="1" x14ac:dyDescent="0.45">
      <c r="B22" s="158">
        <v>4200</v>
      </c>
      <c r="C22" s="252" t="str">
        <f>_xlfn.XLOOKUP(B22,'H 11 aanwijzingen'!$A$19:$A$72,'H 11 aanwijzingen'!$B$19:$B$72,"nog geen rekening gekozen",1)</f>
        <v>Huurkosten</v>
      </c>
      <c r="D22" s="253"/>
      <c r="E22" s="254"/>
      <c r="F22" s="159"/>
      <c r="G22" s="218">
        <v>45566</v>
      </c>
      <c r="H22" s="279"/>
      <c r="I22" s="279"/>
      <c r="J22" s="160">
        <v>250</v>
      </c>
      <c r="K22" s="97"/>
    </row>
    <row r="23" spans="1:11" ht="18" customHeight="1" x14ac:dyDescent="0.45">
      <c r="B23" s="158">
        <v>1280</v>
      </c>
      <c r="C23" s="252" t="str">
        <f>_xlfn.XLOOKUP(B23,'H 11 aanwijzingen'!$A$19:$A$72,'H 11 aanwijzingen'!$B$19:$B$72,"nog geen rekening gekozen",1)</f>
        <v>Nog te betalen bedragen</v>
      </c>
      <c r="D23" s="253"/>
      <c r="E23" s="254"/>
      <c r="F23" s="159"/>
      <c r="G23" s="233" t="s">
        <v>231</v>
      </c>
      <c r="H23" s="219"/>
      <c r="I23" s="219"/>
      <c r="J23" s="119"/>
      <c r="K23" s="98">
        <v>250</v>
      </c>
    </row>
    <row r="24" spans="1:11" ht="18" customHeight="1" x14ac:dyDescent="0.45">
      <c r="B24" s="158"/>
      <c r="C24" s="252"/>
      <c r="D24" s="253"/>
      <c r="E24" s="254"/>
      <c r="F24" s="159"/>
      <c r="G24" s="255"/>
      <c r="H24" s="256"/>
      <c r="I24" s="257"/>
      <c r="J24" s="161"/>
      <c r="K24" s="162"/>
    </row>
    <row r="25" spans="1:11" x14ac:dyDescent="0.45">
      <c r="B25" s="44"/>
      <c r="C25" s="25"/>
      <c r="D25" s="25"/>
      <c r="E25" s="25"/>
      <c r="F25" s="24"/>
      <c r="G25" s="46"/>
      <c r="H25" s="46"/>
      <c r="I25" s="46"/>
      <c r="J25" s="17"/>
      <c r="K25" s="18"/>
    </row>
    <row r="26" spans="1:11" x14ac:dyDescent="0.45">
      <c r="A26" s="58" t="s">
        <v>24</v>
      </c>
      <c r="B26" s="2" t="s">
        <v>119</v>
      </c>
    </row>
    <row r="27" spans="1:11" ht="10.9" customHeight="1" x14ac:dyDescent="0.45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45">
      <c r="A28" s="4"/>
      <c r="B28" s="5" t="s">
        <v>120</v>
      </c>
      <c r="C28" s="3"/>
      <c r="D28" s="3"/>
      <c r="E28" s="3"/>
      <c r="F28" s="3"/>
      <c r="G28" s="3"/>
      <c r="H28" s="3"/>
      <c r="I28" s="3"/>
      <c r="J28" s="3"/>
      <c r="K28" s="3"/>
    </row>
    <row r="29" spans="1:11" ht="10.9" customHeight="1" x14ac:dyDescent="0.45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8" customHeight="1" x14ac:dyDescent="0.45">
      <c r="A30" s="4"/>
      <c r="B30" s="6" t="s">
        <v>6</v>
      </c>
      <c r="C30" s="94">
        <v>14052</v>
      </c>
      <c r="D30" s="250" t="s">
        <v>183</v>
      </c>
      <c r="E30" s="250"/>
      <c r="F30" s="3"/>
      <c r="G30" s="3"/>
      <c r="H30" s="3"/>
      <c r="I30" s="3"/>
      <c r="J30" s="3"/>
      <c r="K30" s="3"/>
    </row>
    <row r="31" spans="1:11" ht="10.9" customHeight="1" x14ac:dyDescent="0.45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8" customHeight="1" x14ac:dyDescent="0.45">
      <c r="A32" s="4"/>
      <c r="B32" s="6" t="s">
        <v>0</v>
      </c>
      <c r="C32" s="7">
        <v>50</v>
      </c>
      <c r="D32" s="3"/>
      <c r="E32" s="6" t="s">
        <v>9</v>
      </c>
      <c r="F32" s="8" t="s">
        <v>233</v>
      </c>
      <c r="G32" s="3"/>
      <c r="H32" s="238" t="s">
        <v>10</v>
      </c>
      <c r="I32" s="251"/>
      <c r="J32" s="9" t="s">
        <v>234</v>
      </c>
      <c r="K32" s="3"/>
    </row>
    <row r="33" spans="1:11" ht="18" customHeight="1" x14ac:dyDescent="0.45">
      <c r="A33" s="4"/>
      <c r="B33" s="6" t="s">
        <v>7</v>
      </c>
      <c r="C33" s="94" t="s">
        <v>184</v>
      </c>
      <c r="D33" s="3"/>
      <c r="E33" s="6" t="s">
        <v>31</v>
      </c>
      <c r="F33" s="111" t="s">
        <v>185</v>
      </c>
      <c r="G33" s="3"/>
      <c r="H33" s="238" t="s">
        <v>1</v>
      </c>
      <c r="I33" s="251"/>
      <c r="J33" s="107">
        <v>45657</v>
      </c>
      <c r="K33" s="3"/>
    </row>
    <row r="34" spans="1:11" ht="18" customHeight="1" x14ac:dyDescent="0.45">
      <c r="A34" s="4"/>
      <c r="B34" s="6" t="s">
        <v>8</v>
      </c>
      <c r="C34" s="107">
        <v>45657</v>
      </c>
      <c r="D34" s="3"/>
      <c r="E34" s="6" t="s">
        <v>5</v>
      </c>
      <c r="F34" s="112">
        <v>2555</v>
      </c>
      <c r="G34" s="3"/>
      <c r="H34" s="238" t="s">
        <v>11</v>
      </c>
      <c r="I34" s="251"/>
      <c r="J34" s="113">
        <f>J39+I39</f>
        <v>907.5</v>
      </c>
      <c r="K34" s="3" t="s">
        <v>12</v>
      </c>
    </row>
    <row r="35" spans="1:11" ht="10.9" customHeight="1" x14ac:dyDescent="0.45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45">
      <c r="A36" s="4"/>
      <c r="B36" s="5" t="s">
        <v>13</v>
      </c>
      <c r="C36" s="3"/>
      <c r="D36" s="3"/>
      <c r="E36" s="3"/>
      <c r="F36" s="3"/>
      <c r="G36" s="3"/>
      <c r="H36" s="3"/>
      <c r="I36" s="3"/>
      <c r="J36" s="3"/>
      <c r="K36" s="3"/>
    </row>
    <row r="37" spans="1:11" ht="10.9" customHeight="1" x14ac:dyDescent="0.45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30" x14ac:dyDescent="0.45">
      <c r="A38" s="4"/>
      <c r="B38" s="53" t="s">
        <v>121</v>
      </c>
      <c r="C38" s="217" t="s">
        <v>7</v>
      </c>
      <c r="D38" s="217"/>
      <c r="E38" s="217"/>
      <c r="F38" s="53" t="s">
        <v>3</v>
      </c>
      <c r="G38" s="53" t="s">
        <v>26</v>
      </c>
      <c r="H38" s="53" t="s">
        <v>181</v>
      </c>
      <c r="I38" s="53" t="s">
        <v>11</v>
      </c>
      <c r="J38" s="53" t="s">
        <v>4</v>
      </c>
      <c r="K38" s="3"/>
    </row>
    <row r="39" spans="1:11" ht="18" customHeight="1" x14ac:dyDescent="0.45">
      <c r="A39" s="4"/>
      <c r="B39" s="94">
        <v>1280</v>
      </c>
      <c r="C39" s="234" t="s">
        <v>186</v>
      </c>
      <c r="D39" s="234"/>
      <c r="E39" s="234"/>
      <c r="F39" s="94">
        <v>1</v>
      </c>
      <c r="G39" s="114">
        <v>0.21</v>
      </c>
      <c r="H39" s="115" t="s">
        <v>187</v>
      </c>
      <c r="I39" s="109">
        <v>750</v>
      </c>
      <c r="J39" s="116">
        <f>G39*I39</f>
        <v>157.5</v>
      </c>
      <c r="K39" s="3"/>
    </row>
    <row r="40" spans="1:11" ht="18" customHeight="1" x14ac:dyDescent="0.45">
      <c r="A40" s="4"/>
      <c r="B40" s="62"/>
      <c r="C40" s="235"/>
      <c r="D40" s="235"/>
      <c r="E40" s="235"/>
      <c r="F40" s="62"/>
      <c r="G40" s="64"/>
      <c r="H40" s="65"/>
      <c r="I40" s="15"/>
      <c r="J40" s="40"/>
      <c r="K40" s="3"/>
    </row>
    <row r="41" spans="1:11" ht="10.9" customHeight="1" x14ac:dyDescent="0.45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</row>
    <row r="43" spans="1:11" x14ac:dyDescent="0.45">
      <c r="A43" s="58" t="s">
        <v>25</v>
      </c>
      <c r="B43" s="2" t="s">
        <v>122</v>
      </c>
    </row>
    <row r="44" spans="1:11" x14ac:dyDescent="0.45">
      <c r="B44" s="224" t="s">
        <v>33</v>
      </c>
      <c r="C44" s="225"/>
      <c r="D44" s="225"/>
      <c r="E44" s="225"/>
      <c r="F44" s="225"/>
      <c r="G44" s="225"/>
      <c r="H44" s="225"/>
      <c r="I44" s="225"/>
      <c r="J44" s="225"/>
      <c r="K44" s="14" t="s">
        <v>34</v>
      </c>
    </row>
    <row r="45" spans="1:11" x14ac:dyDescent="0.45">
      <c r="B45" s="239" t="s">
        <v>36</v>
      </c>
      <c r="C45" s="240"/>
      <c r="D45" s="240"/>
      <c r="E45" s="241"/>
      <c r="F45" s="242" t="s">
        <v>29</v>
      </c>
      <c r="G45" s="244" t="s">
        <v>7</v>
      </c>
      <c r="H45" s="245"/>
      <c r="I45" s="246"/>
      <c r="J45" s="226" t="s">
        <v>18</v>
      </c>
      <c r="K45" s="277" t="s">
        <v>19</v>
      </c>
    </row>
    <row r="46" spans="1:11" ht="18" customHeight="1" x14ac:dyDescent="0.45">
      <c r="B46" s="155" t="s">
        <v>179</v>
      </c>
      <c r="C46" s="156" t="s">
        <v>180</v>
      </c>
      <c r="D46" s="156"/>
      <c r="E46" s="157"/>
      <c r="F46" s="243"/>
      <c r="G46" s="247"/>
      <c r="H46" s="248"/>
      <c r="I46" s="249"/>
      <c r="J46" s="227"/>
      <c r="K46" s="278"/>
    </row>
    <row r="47" spans="1:11" ht="18" customHeight="1" x14ac:dyDescent="0.45">
      <c r="B47" s="158">
        <v>1280</v>
      </c>
      <c r="C47" s="252" t="str">
        <f>_xlfn.XLOOKUP(B47,'H 11 aanwijzingen'!$A$19:$A$72,'H 11 aanwijzingen'!$B$19:$B$72,"nog geen rekening gekozen",1)</f>
        <v>Nog te betalen bedragen</v>
      </c>
      <c r="D47" s="253"/>
      <c r="E47" s="254"/>
      <c r="F47" s="163"/>
      <c r="G47" s="234" t="s">
        <v>186</v>
      </c>
      <c r="H47" s="234"/>
      <c r="I47" s="234"/>
      <c r="J47" s="166">
        <v>750</v>
      </c>
      <c r="K47" s="167"/>
    </row>
    <row r="48" spans="1:11" ht="18" customHeight="1" x14ac:dyDescent="0.45">
      <c r="B48" s="158">
        <v>1600</v>
      </c>
      <c r="C48" s="252" t="str">
        <f>_xlfn.XLOOKUP(B48,'H 11 aanwijzingen'!$A$19:$A$72,'H 11 aanwijzingen'!$B$19:$B$72,"nog geen rekening gekozen",1)</f>
        <v>Te verrekenen omzetbelasting</v>
      </c>
      <c r="D48" s="253"/>
      <c r="E48" s="254"/>
      <c r="F48" s="164"/>
      <c r="G48" s="280" t="s">
        <v>183</v>
      </c>
      <c r="H48" s="281"/>
      <c r="I48" s="282"/>
      <c r="J48" s="168">
        <v>157.5</v>
      </c>
      <c r="K48" s="169"/>
    </row>
    <row r="49" spans="1:11" ht="18" customHeight="1" x14ac:dyDescent="0.45">
      <c r="B49" s="158">
        <v>1400</v>
      </c>
      <c r="C49" s="252" t="str">
        <f>_xlfn.XLOOKUP(B49,'H 11 aanwijzingen'!$A$19:$A$72,'H 11 aanwijzingen'!$B$19:$B$72,"nog geen rekening gekozen",1)</f>
        <v>Crediteuren</v>
      </c>
      <c r="D49" s="253"/>
      <c r="E49" s="254"/>
      <c r="F49" s="165">
        <v>14052</v>
      </c>
      <c r="G49" s="234" t="s">
        <v>186</v>
      </c>
      <c r="H49" s="234"/>
      <c r="I49" s="234"/>
      <c r="J49" s="97"/>
      <c r="K49" s="98">
        <v>907.5</v>
      </c>
    </row>
    <row r="50" spans="1:11" ht="18" customHeight="1" x14ac:dyDescent="0.45">
      <c r="B50" s="158"/>
      <c r="C50" s="252"/>
      <c r="D50" s="253"/>
      <c r="E50" s="254"/>
      <c r="F50" s="159"/>
      <c r="G50" s="255"/>
      <c r="H50" s="256"/>
      <c r="I50" s="257"/>
      <c r="J50" s="161"/>
      <c r="K50" s="162"/>
    </row>
    <row r="51" spans="1:11" x14ac:dyDescent="0.45">
      <c r="B51" s="60"/>
    </row>
    <row r="52" spans="1:11" x14ac:dyDescent="0.45">
      <c r="A52" s="58" t="s">
        <v>123</v>
      </c>
      <c r="B52" s="2" t="s">
        <v>235</v>
      </c>
    </row>
    <row r="53" spans="1:11" ht="13.9" customHeight="1" x14ac:dyDescent="0.45">
      <c r="B53" s="228" t="s">
        <v>124</v>
      </c>
      <c r="C53" s="229"/>
      <c r="D53" s="229"/>
      <c r="E53" s="229"/>
      <c r="F53" s="229"/>
      <c r="G53" s="229"/>
      <c r="H53" s="229"/>
      <c r="I53" s="229"/>
      <c r="J53" s="13" t="s">
        <v>104</v>
      </c>
    </row>
    <row r="54" spans="1:11" ht="30" x14ac:dyDescent="0.45">
      <c r="B54" s="170" t="s">
        <v>16</v>
      </c>
      <c r="C54" s="170" t="s">
        <v>0</v>
      </c>
      <c r="D54" s="170" t="s">
        <v>28</v>
      </c>
      <c r="E54" s="230" t="s">
        <v>7</v>
      </c>
      <c r="F54" s="230"/>
      <c r="G54" s="230"/>
      <c r="H54" s="230"/>
      <c r="I54" s="174" t="s">
        <v>18</v>
      </c>
      <c r="J54" s="174" t="s">
        <v>19</v>
      </c>
    </row>
    <row r="55" spans="1:11" ht="18" customHeight="1" x14ac:dyDescent="0.45">
      <c r="B55" s="171">
        <v>45596</v>
      </c>
      <c r="C55" s="150">
        <v>90</v>
      </c>
      <c r="D55" s="150" t="s">
        <v>230</v>
      </c>
      <c r="E55" s="231">
        <v>45566</v>
      </c>
      <c r="F55" s="232"/>
      <c r="G55" s="232"/>
      <c r="H55" s="232"/>
      <c r="I55" s="96">
        <v>250</v>
      </c>
      <c r="J55" s="96"/>
    </row>
    <row r="56" spans="1:11" ht="18" customHeight="1" x14ac:dyDescent="0.45">
      <c r="B56" s="171">
        <v>45626</v>
      </c>
      <c r="C56" s="150">
        <v>90</v>
      </c>
      <c r="D56" s="150" t="s">
        <v>188</v>
      </c>
      <c r="E56" s="231">
        <v>45597</v>
      </c>
      <c r="F56" s="232"/>
      <c r="G56" s="232"/>
      <c r="H56" s="232"/>
      <c r="I56" s="96">
        <v>250</v>
      </c>
      <c r="J56" s="96"/>
    </row>
    <row r="57" spans="1:11" ht="18" customHeight="1" x14ac:dyDescent="0.45">
      <c r="B57" s="171">
        <v>45657</v>
      </c>
      <c r="C57" s="150">
        <v>90</v>
      </c>
      <c r="D57" s="150" t="s">
        <v>188</v>
      </c>
      <c r="E57" s="231">
        <v>45627</v>
      </c>
      <c r="F57" s="232"/>
      <c r="G57" s="232"/>
      <c r="H57" s="232"/>
      <c r="I57" s="96">
        <v>250</v>
      </c>
      <c r="J57" s="96"/>
    </row>
    <row r="58" spans="1:11" ht="18" customHeight="1" x14ac:dyDescent="0.45">
      <c r="B58" s="171"/>
      <c r="C58" s="150"/>
      <c r="D58" s="150"/>
      <c r="E58" s="232" t="s">
        <v>189</v>
      </c>
      <c r="F58" s="232"/>
      <c r="G58" s="232"/>
      <c r="H58" s="232"/>
      <c r="I58" s="96"/>
      <c r="J58" s="96">
        <v>750</v>
      </c>
    </row>
    <row r="59" spans="1:11" ht="18" customHeight="1" x14ac:dyDescent="0.45">
      <c r="B59" s="172"/>
      <c r="C59" s="151"/>
      <c r="D59" s="151"/>
      <c r="E59" s="236" t="s">
        <v>190</v>
      </c>
      <c r="F59" s="236"/>
      <c r="G59" s="236"/>
      <c r="H59" s="236"/>
      <c r="I59" s="175">
        <v>750</v>
      </c>
      <c r="J59" s="175">
        <v>750</v>
      </c>
    </row>
    <row r="60" spans="1:11" s="60" customFormat="1" ht="18" customHeight="1" x14ac:dyDescent="0.45">
      <c r="A60" s="66"/>
      <c r="B60" s="173"/>
      <c r="C60" s="152"/>
      <c r="D60" s="152"/>
      <c r="E60" s="237"/>
      <c r="F60" s="237"/>
      <c r="G60" s="237"/>
      <c r="H60" s="237"/>
      <c r="I60" s="176"/>
      <c r="J60" s="176"/>
    </row>
    <row r="61" spans="1:11" x14ac:dyDescent="0.45">
      <c r="B61" s="60"/>
    </row>
    <row r="62" spans="1:11" x14ac:dyDescent="0.45">
      <c r="A62" s="58" t="s">
        <v>125</v>
      </c>
      <c r="B62" s="2" t="s">
        <v>236</v>
      </c>
    </row>
    <row r="63" spans="1:11" x14ac:dyDescent="0.45">
      <c r="B63" s="228" t="s">
        <v>126</v>
      </c>
      <c r="C63" s="229"/>
      <c r="D63" s="229"/>
      <c r="E63" s="229"/>
      <c r="F63" s="229"/>
      <c r="G63" s="229"/>
      <c r="H63" s="229"/>
      <c r="I63" s="229"/>
      <c r="J63" s="13" t="s">
        <v>104</v>
      </c>
    </row>
    <row r="64" spans="1:11" ht="30" x14ac:dyDescent="0.45">
      <c r="B64" s="170" t="s">
        <v>16</v>
      </c>
      <c r="C64" s="170" t="s">
        <v>0</v>
      </c>
      <c r="D64" s="170" t="s">
        <v>28</v>
      </c>
      <c r="E64" s="230" t="s">
        <v>7</v>
      </c>
      <c r="F64" s="230"/>
      <c r="G64" s="230"/>
      <c r="H64" s="230"/>
      <c r="I64" s="174" t="s">
        <v>18</v>
      </c>
      <c r="J64" s="174" t="s">
        <v>19</v>
      </c>
    </row>
    <row r="65" spans="1:11" ht="18" customHeight="1" x14ac:dyDescent="0.45">
      <c r="B65" s="171">
        <v>45596</v>
      </c>
      <c r="C65" s="150">
        <v>90</v>
      </c>
      <c r="D65" s="150" t="s">
        <v>230</v>
      </c>
      <c r="E65" s="231">
        <v>45566</v>
      </c>
      <c r="F65" s="232"/>
      <c r="G65" s="232"/>
      <c r="H65" s="232"/>
      <c r="I65" s="96"/>
      <c r="J65" s="96">
        <v>250</v>
      </c>
    </row>
    <row r="66" spans="1:11" ht="18" customHeight="1" x14ac:dyDescent="0.45">
      <c r="B66" s="171">
        <v>45626</v>
      </c>
      <c r="C66" s="150">
        <v>90</v>
      </c>
      <c r="D66" s="150" t="s">
        <v>188</v>
      </c>
      <c r="E66" s="231">
        <v>45597</v>
      </c>
      <c r="F66" s="232"/>
      <c r="G66" s="232"/>
      <c r="H66" s="232"/>
      <c r="I66" s="96"/>
      <c r="J66" s="96">
        <v>250</v>
      </c>
    </row>
    <row r="67" spans="1:11" ht="18" customHeight="1" x14ac:dyDescent="0.45">
      <c r="B67" s="171">
        <v>45657</v>
      </c>
      <c r="C67" s="150">
        <v>90</v>
      </c>
      <c r="D67" s="150" t="s">
        <v>188</v>
      </c>
      <c r="E67" s="231">
        <v>45627</v>
      </c>
      <c r="F67" s="232"/>
      <c r="G67" s="232"/>
      <c r="H67" s="232"/>
      <c r="I67" s="96"/>
      <c r="J67" s="96">
        <v>250</v>
      </c>
    </row>
    <row r="68" spans="1:11" ht="18" customHeight="1" x14ac:dyDescent="0.45">
      <c r="B68" s="171">
        <v>45657</v>
      </c>
      <c r="C68" s="150">
        <v>50</v>
      </c>
      <c r="D68" s="150" t="s">
        <v>234</v>
      </c>
      <c r="E68" s="232" t="s">
        <v>186</v>
      </c>
      <c r="F68" s="232"/>
      <c r="G68" s="232"/>
      <c r="H68" s="232"/>
      <c r="I68" s="96">
        <v>750</v>
      </c>
      <c r="J68" s="97"/>
    </row>
    <row r="69" spans="1:11" ht="18" customHeight="1" x14ac:dyDescent="0.45">
      <c r="B69" s="172"/>
      <c r="C69" s="151"/>
      <c r="D69" s="151"/>
      <c r="E69" s="236" t="s">
        <v>190</v>
      </c>
      <c r="F69" s="236"/>
      <c r="G69" s="236"/>
      <c r="H69" s="236"/>
      <c r="I69" s="175">
        <v>750</v>
      </c>
      <c r="J69" s="175">
        <v>750</v>
      </c>
    </row>
    <row r="70" spans="1:11" ht="18" customHeight="1" x14ac:dyDescent="0.45">
      <c r="A70" s="66"/>
      <c r="B70" s="173"/>
      <c r="C70" s="152"/>
      <c r="D70" s="152"/>
      <c r="E70" s="237"/>
      <c r="F70" s="237"/>
      <c r="G70" s="237"/>
      <c r="H70" s="237"/>
      <c r="I70" s="176"/>
      <c r="J70" s="176"/>
    </row>
    <row r="71" spans="1:11" x14ac:dyDescent="0.45">
      <c r="B71" s="60"/>
    </row>
    <row r="72" spans="1:11" x14ac:dyDescent="0.45">
      <c r="B72" s="60"/>
    </row>
    <row r="73" spans="1:11" x14ac:dyDescent="0.45">
      <c r="B73" s="1" t="s">
        <v>127</v>
      </c>
    </row>
    <row r="74" spans="1:11" x14ac:dyDescent="0.45">
      <c r="A74" s="58" t="s">
        <v>21</v>
      </c>
      <c r="B74" s="2" t="s">
        <v>128</v>
      </c>
    </row>
    <row r="75" spans="1:11" ht="10.9" customHeight="1" x14ac:dyDescent="0.45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45">
      <c r="A76" s="4"/>
      <c r="B76" s="5" t="s">
        <v>120</v>
      </c>
      <c r="C76" s="3"/>
      <c r="D76" s="3"/>
      <c r="E76" s="3"/>
      <c r="F76" s="3"/>
      <c r="G76" s="3"/>
      <c r="H76" s="3"/>
      <c r="I76" s="3"/>
      <c r="J76" s="3"/>
      <c r="K76" s="3"/>
    </row>
    <row r="77" spans="1:11" ht="10.9" customHeight="1" x14ac:dyDescent="0.45">
      <c r="A77" s="4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8" customHeight="1" x14ac:dyDescent="0.45">
      <c r="A78" s="4"/>
      <c r="B78" s="6" t="s">
        <v>6</v>
      </c>
      <c r="C78" s="94">
        <v>14050</v>
      </c>
      <c r="D78" s="250" t="s">
        <v>191</v>
      </c>
      <c r="E78" s="250"/>
      <c r="F78" s="3"/>
      <c r="G78" s="3"/>
      <c r="H78" s="3"/>
      <c r="I78" s="3"/>
      <c r="J78" s="3"/>
      <c r="K78" s="3"/>
    </row>
    <row r="79" spans="1:11" ht="10.9" customHeight="1" x14ac:dyDescent="0.45">
      <c r="A79" s="4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8" customHeight="1" x14ac:dyDescent="0.45">
      <c r="A80" s="4"/>
      <c r="B80" s="6" t="s">
        <v>0</v>
      </c>
      <c r="C80" s="7">
        <v>50</v>
      </c>
      <c r="D80" s="3"/>
      <c r="E80" s="6" t="s">
        <v>9</v>
      </c>
      <c r="F80" s="8" t="s">
        <v>237</v>
      </c>
      <c r="G80" s="3"/>
      <c r="H80" s="238" t="s">
        <v>10</v>
      </c>
      <c r="I80" s="251"/>
      <c r="J80" s="9" t="s">
        <v>238</v>
      </c>
      <c r="K80" s="3"/>
    </row>
    <row r="81" spans="1:11" ht="18" customHeight="1" x14ac:dyDescent="0.45">
      <c r="A81" s="4"/>
      <c r="B81" s="6" t="s">
        <v>7</v>
      </c>
      <c r="C81" s="94" t="s">
        <v>192</v>
      </c>
      <c r="D81" s="3"/>
      <c r="E81" s="6" t="s">
        <v>31</v>
      </c>
      <c r="F81" s="111" t="s">
        <v>185</v>
      </c>
      <c r="G81" s="3"/>
      <c r="H81" s="238" t="s">
        <v>1</v>
      </c>
      <c r="I81" s="251"/>
      <c r="J81" s="107">
        <v>45383</v>
      </c>
      <c r="K81" s="3"/>
    </row>
    <row r="82" spans="1:11" ht="18" customHeight="1" x14ac:dyDescent="0.45">
      <c r="A82" s="4"/>
      <c r="B82" s="6" t="s">
        <v>8</v>
      </c>
      <c r="C82" s="107">
        <v>45387</v>
      </c>
      <c r="D82" s="3"/>
      <c r="E82" s="6" t="s">
        <v>5</v>
      </c>
      <c r="F82" s="115" t="s">
        <v>193</v>
      </c>
      <c r="G82" s="3"/>
      <c r="H82" s="238" t="s">
        <v>11</v>
      </c>
      <c r="I82" s="251"/>
      <c r="J82" s="113">
        <v>1320</v>
      </c>
      <c r="K82" s="3" t="s">
        <v>12</v>
      </c>
    </row>
    <row r="83" spans="1:11" ht="10.9" customHeight="1" x14ac:dyDescent="0.45">
      <c r="A83" s="4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45">
      <c r="A84" s="4"/>
      <c r="B84" s="5" t="s">
        <v>13</v>
      </c>
      <c r="C84" s="3"/>
      <c r="D84" s="3"/>
      <c r="E84" s="3"/>
      <c r="F84" s="3"/>
      <c r="G84" s="3"/>
      <c r="H84" s="3"/>
      <c r="I84" s="3"/>
      <c r="J84" s="3"/>
      <c r="K84" s="3"/>
    </row>
    <row r="85" spans="1:11" ht="10.9" customHeight="1" x14ac:dyDescent="0.45">
      <c r="A85" s="4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30" x14ac:dyDescent="0.45">
      <c r="A86" s="4"/>
      <c r="B86" s="53" t="s">
        <v>121</v>
      </c>
      <c r="C86" s="217" t="s">
        <v>7</v>
      </c>
      <c r="D86" s="217"/>
      <c r="E86" s="217"/>
      <c r="F86" s="53" t="s">
        <v>3</v>
      </c>
      <c r="G86" s="53" t="s">
        <v>26</v>
      </c>
      <c r="H86" s="53" t="s">
        <v>181</v>
      </c>
      <c r="I86" s="53" t="s">
        <v>11</v>
      </c>
      <c r="J86" s="53" t="s">
        <v>4</v>
      </c>
      <c r="K86" s="3"/>
    </row>
    <row r="87" spans="1:11" ht="18" customHeight="1" x14ac:dyDescent="0.45">
      <c r="A87" s="4"/>
      <c r="B87" s="94">
        <v>1240</v>
      </c>
      <c r="C87" s="234" t="s">
        <v>194</v>
      </c>
      <c r="D87" s="234"/>
      <c r="E87" s="234"/>
      <c r="F87" s="119"/>
      <c r="G87" s="110"/>
      <c r="H87" s="120"/>
      <c r="I87" s="109">
        <v>1320</v>
      </c>
      <c r="J87" s="99"/>
      <c r="K87" s="3"/>
    </row>
    <row r="88" spans="1:11" ht="18" customHeight="1" x14ac:dyDescent="0.45">
      <c r="A88" s="4"/>
      <c r="B88" s="62"/>
      <c r="C88" s="235"/>
      <c r="D88" s="235"/>
      <c r="E88" s="235"/>
      <c r="F88" s="67"/>
      <c r="G88" s="68"/>
      <c r="H88" s="69"/>
      <c r="I88" s="15"/>
      <c r="J88" s="16"/>
      <c r="K88" s="3"/>
    </row>
    <row r="89" spans="1:11" ht="10.9" customHeight="1" x14ac:dyDescent="0.45">
      <c r="A89" s="4"/>
      <c r="B89" s="3"/>
      <c r="C89" s="3"/>
      <c r="D89" s="3"/>
      <c r="E89" s="3"/>
      <c r="F89" s="3"/>
      <c r="G89" s="3"/>
      <c r="H89" s="3"/>
      <c r="I89" s="3"/>
      <c r="J89" s="3"/>
      <c r="K89" s="3"/>
    </row>
    <row r="91" spans="1:11" x14ac:dyDescent="0.45">
      <c r="A91" s="58" t="s">
        <v>27</v>
      </c>
      <c r="B91" s="2" t="s">
        <v>129</v>
      </c>
    </row>
    <row r="92" spans="1:11" ht="18" customHeight="1" x14ac:dyDescent="0.45">
      <c r="B92" s="224" t="s">
        <v>33</v>
      </c>
      <c r="C92" s="225"/>
      <c r="D92" s="225"/>
      <c r="E92" s="225"/>
      <c r="F92" s="225"/>
      <c r="G92" s="225"/>
      <c r="H92" s="225"/>
      <c r="I92" s="225"/>
      <c r="J92" s="225"/>
      <c r="K92" s="14" t="s">
        <v>34</v>
      </c>
    </row>
    <row r="93" spans="1:11" ht="18" customHeight="1" x14ac:dyDescent="0.45">
      <c r="B93" s="239" t="s">
        <v>36</v>
      </c>
      <c r="C93" s="240"/>
      <c r="D93" s="240"/>
      <c r="E93" s="241"/>
      <c r="F93" s="242" t="s">
        <v>29</v>
      </c>
      <c r="G93" s="244" t="s">
        <v>7</v>
      </c>
      <c r="H93" s="245"/>
      <c r="I93" s="246"/>
      <c r="J93" s="226" t="s">
        <v>18</v>
      </c>
      <c r="K93" s="277" t="s">
        <v>19</v>
      </c>
    </row>
    <row r="94" spans="1:11" ht="18" customHeight="1" x14ac:dyDescent="0.45">
      <c r="B94" s="155" t="s">
        <v>179</v>
      </c>
      <c r="C94" s="156" t="s">
        <v>180</v>
      </c>
      <c r="D94" s="156"/>
      <c r="E94" s="157"/>
      <c r="F94" s="243"/>
      <c r="G94" s="247"/>
      <c r="H94" s="248"/>
      <c r="I94" s="249"/>
      <c r="J94" s="227"/>
      <c r="K94" s="278"/>
    </row>
    <row r="95" spans="1:11" ht="18" customHeight="1" x14ac:dyDescent="0.45">
      <c r="B95" s="158">
        <v>1240</v>
      </c>
      <c r="C95" s="252" t="str">
        <f>_xlfn.XLOOKUP(B95,'H 11 aanwijzingen'!$A$19:$A$72,'H 11 aanwijzingen'!$B$19:$B$72,"nog geen rekening gekozen",1)</f>
        <v>Vooruitbetaalde bedragen</v>
      </c>
      <c r="D95" s="253"/>
      <c r="E95" s="254"/>
      <c r="F95" s="163"/>
      <c r="G95" s="234" t="s">
        <v>194</v>
      </c>
      <c r="H95" s="234"/>
      <c r="I95" s="234"/>
      <c r="J95" s="166">
        <v>1320</v>
      </c>
      <c r="K95" s="167"/>
    </row>
    <row r="96" spans="1:11" ht="18" customHeight="1" x14ac:dyDescent="0.45">
      <c r="B96" s="158">
        <v>1400</v>
      </c>
      <c r="C96" s="252" t="str">
        <f>_xlfn.XLOOKUP(B96,'H 11 aanwijzingen'!$A$19:$A$72,'H 11 aanwijzingen'!$B$19:$B$72,"nog geen rekening gekozen",1)</f>
        <v>Crediteuren</v>
      </c>
      <c r="D96" s="253"/>
      <c r="E96" s="254"/>
      <c r="F96" s="163">
        <v>14050</v>
      </c>
      <c r="G96" s="260" t="s">
        <v>195</v>
      </c>
      <c r="H96" s="261"/>
      <c r="I96" s="262"/>
      <c r="J96" s="166"/>
      <c r="K96" s="167">
        <v>1320</v>
      </c>
    </row>
    <row r="97" spans="1:13" ht="18" customHeight="1" x14ac:dyDescent="0.45">
      <c r="B97" s="158"/>
      <c r="C97" s="252"/>
      <c r="D97" s="253"/>
      <c r="E97" s="254"/>
      <c r="F97" s="159"/>
      <c r="G97" s="49"/>
      <c r="H97" s="50"/>
      <c r="I97" s="51"/>
      <c r="J97" s="161"/>
      <c r="K97" s="162"/>
    </row>
    <row r="98" spans="1:13" ht="18" customHeight="1" x14ac:dyDescent="0.45">
      <c r="B98" s="158"/>
      <c r="C98" s="252"/>
      <c r="D98" s="253"/>
      <c r="E98" s="254"/>
      <c r="F98" s="159"/>
      <c r="G98" s="255"/>
      <c r="H98" s="256"/>
      <c r="I98" s="257"/>
      <c r="J98" s="161"/>
      <c r="K98" s="162"/>
    </row>
    <row r="99" spans="1:13" ht="18" customHeight="1" x14ac:dyDescent="0.45">
      <c r="B99" s="44"/>
      <c r="C99" s="25"/>
      <c r="D99" s="25"/>
      <c r="E99" s="25"/>
      <c r="F99" s="24"/>
      <c r="G99" s="46"/>
      <c r="H99" s="46"/>
      <c r="I99" s="46"/>
      <c r="J99" s="17"/>
      <c r="K99" s="18"/>
    </row>
    <row r="100" spans="1:13" ht="18" customHeight="1" x14ac:dyDescent="0.45">
      <c r="A100" s="58" t="s">
        <v>24</v>
      </c>
      <c r="B100" s="25" t="s">
        <v>130</v>
      </c>
    </row>
    <row r="101" spans="1:13" ht="10.9" customHeight="1" x14ac:dyDescent="0.4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ht="18" customHeight="1" x14ac:dyDescent="0.45">
      <c r="A102" s="4"/>
      <c r="B102" s="5" t="s">
        <v>20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ht="10.9" customHeight="1" x14ac:dyDescent="0.45">
      <c r="A103" s="4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ht="18" customHeight="1" x14ac:dyDescent="0.45">
      <c r="A104" s="4"/>
      <c r="B104" s="6" t="s">
        <v>0</v>
      </c>
      <c r="C104" s="35">
        <v>20</v>
      </c>
      <c r="D104" s="3"/>
      <c r="E104" s="6" t="s">
        <v>9</v>
      </c>
      <c r="F104" s="8" t="s">
        <v>237</v>
      </c>
      <c r="G104" s="3"/>
      <c r="H104" s="238" t="s">
        <v>10</v>
      </c>
      <c r="I104" s="238"/>
      <c r="J104" s="9" t="s">
        <v>239</v>
      </c>
      <c r="K104" s="3"/>
      <c r="L104" s="3"/>
      <c r="M104" s="3"/>
    </row>
    <row r="105" spans="1:13" ht="18" customHeight="1" x14ac:dyDescent="0.45">
      <c r="A105" s="4"/>
      <c r="B105" s="6" t="s">
        <v>14</v>
      </c>
      <c r="C105" s="36">
        <v>4612.8900000000003</v>
      </c>
      <c r="D105" s="3"/>
      <c r="E105" s="6" t="s">
        <v>15</v>
      </c>
      <c r="F105" s="129">
        <f>C105+J110</f>
        <v>3292.8900000000003</v>
      </c>
      <c r="G105" s="3"/>
      <c r="H105" s="3"/>
      <c r="I105" s="3"/>
      <c r="J105" s="3"/>
      <c r="K105" s="3"/>
      <c r="L105" s="3"/>
      <c r="M105" s="3"/>
    </row>
    <row r="106" spans="1:13" ht="10.9" customHeight="1" x14ac:dyDescent="0.45">
      <c r="A106" s="4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ht="18" customHeight="1" x14ac:dyDescent="0.45">
      <c r="A107" s="4"/>
      <c r="B107" s="5" t="s">
        <v>13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ht="10.9" customHeight="1" x14ac:dyDescent="0.45">
      <c r="A108" s="4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ht="28.15" customHeight="1" x14ac:dyDescent="0.45">
      <c r="A109" s="4"/>
      <c r="B109" s="10" t="s">
        <v>16</v>
      </c>
      <c r="C109" s="11" t="s">
        <v>2</v>
      </c>
      <c r="D109" s="53" t="s">
        <v>30</v>
      </c>
      <c r="E109" s="217" t="s">
        <v>7</v>
      </c>
      <c r="F109" s="217"/>
      <c r="G109" s="47" t="s">
        <v>3</v>
      </c>
      <c r="H109" s="10" t="s">
        <v>26</v>
      </c>
      <c r="I109" s="53" t="s">
        <v>181</v>
      </c>
      <c r="J109" s="10" t="s">
        <v>11</v>
      </c>
      <c r="K109" s="12" t="s">
        <v>4</v>
      </c>
      <c r="L109" s="12" t="s">
        <v>17</v>
      </c>
      <c r="M109" s="3"/>
    </row>
    <row r="110" spans="1:13" ht="18" customHeight="1" x14ac:dyDescent="0.45">
      <c r="A110" s="4"/>
      <c r="B110" s="121">
        <v>45387</v>
      </c>
      <c r="C110" s="122">
        <v>1400</v>
      </c>
      <c r="D110" s="118">
        <v>14050</v>
      </c>
      <c r="E110" s="258" t="s">
        <v>193</v>
      </c>
      <c r="F110" s="258"/>
      <c r="G110" s="123"/>
      <c r="H110" s="124"/>
      <c r="I110" s="125"/>
      <c r="J110" s="126">
        <v>-1320</v>
      </c>
      <c r="K110" s="127"/>
      <c r="L110" s="118" t="s">
        <v>238</v>
      </c>
      <c r="M110" s="4"/>
    </row>
    <row r="111" spans="1:13" ht="18" customHeight="1" x14ac:dyDescent="0.45">
      <c r="A111" s="4"/>
      <c r="B111" s="70"/>
      <c r="C111" s="21"/>
      <c r="D111" s="55"/>
      <c r="E111" s="259"/>
      <c r="F111" s="259"/>
      <c r="G111" s="48"/>
      <c r="H111" s="19"/>
      <c r="I111" s="20"/>
      <c r="J111" s="71"/>
      <c r="K111" s="72"/>
      <c r="L111" s="73"/>
      <c r="M111" s="4"/>
    </row>
    <row r="112" spans="1:13" ht="10.9" customHeight="1" x14ac:dyDescent="0.45">
      <c r="A112" s="4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4" ht="13.9" customHeight="1" x14ac:dyDescent="0.45">
      <c r="B113" s="1"/>
    </row>
    <row r="114" spans="1:14" ht="18" customHeight="1" x14ac:dyDescent="0.45">
      <c r="A114" s="58" t="s">
        <v>25</v>
      </c>
      <c r="B114" s="2" t="s">
        <v>32</v>
      </c>
    </row>
    <row r="115" spans="1:14" ht="18" customHeight="1" x14ac:dyDescent="0.45">
      <c r="B115" s="224" t="s">
        <v>33</v>
      </c>
      <c r="C115" s="225"/>
      <c r="D115" s="225"/>
      <c r="E115" s="225"/>
      <c r="F115" s="225"/>
      <c r="G115" s="225"/>
      <c r="H115" s="225"/>
      <c r="I115" s="225"/>
      <c r="J115" s="225"/>
      <c r="K115" s="14" t="s">
        <v>34</v>
      </c>
    </row>
    <row r="116" spans="1:14" ht="18" customHeight="1" x14ac:dyDescent="0.45">
      <c r="B116" s="239" t="s">
        <v>36</v>
      </c>
      <c r="C116" s="240"/>
      <c r="D116" s="240"/>
      <c r="E116" s="241"/>
      <c r="F116" s="242" t="s">
        <v>29</v>
      </c>
      <c r="G116" s="244" t="s">
        <v>7</v>
      </c>
      <c r="H116" s="245"/>
      <c r="I116" s="246"/>
      <c r="J116" s="226" t="s">
        <v>18</v>
      </c>
      <c r="K116" s="277" t="s">
        <v>19</v>
      </c>
    </row>
    <row r="117" spans="1:14" ht="18" customHeight="1" x14ac:dyDescent="0.45">
      <c r="B117" s="155" t="s">
        <v>179</v>
      </c>
      <c r="C117" s="156" t="s">
        <v>180</v>
      </c>
      <c r="D117" s="156"/>
      <c r="E117" s="157"/>
      <c r="F117" s="243"/>
      <c r="G117" s="247"/>
      <c r="H117" s="248"/>
      <c r="I117" s="249"/>
      <c r="J117" s="227"/>
      <c r="K117" s="278"/>
    </row>
    <row r="118" spans="1:14" ht="18" customHeight="1" x14ac:dyDescent="0.45">
      <c r="B118" s="158">
        <v>1400</v>
      </c>
      <c r="C118" s="252" t="str">
        <f>_xlfn.XLOOKUP(B118,'H 11 aanwijzingen'!$A$19:$A$72,'H 11 aanwijzingen'!$B$19:$B$72,"nog geen rekening gekozen",1)</f>
        <v>Crediteuren</v>
      </c>
      <c r="D118" s="253"/>
      <c r="E118" s="254"/>
      <c r="F118" s="163">
        <v>14050</v>
      </c>
      <c r="G118" s="232" t="s">
        <v>193</v>
      </c>
      <c r="H118" s="232"/>
      <c r="I118" s="232"/>
      <c r="J118" s="166">
        <v>1320</v>
      </c>
      <c r="K118" s="167"/>
    </row>
    <row r="119" spans="1:14" ht="18" customHeight="1" x14ac:dyDescent="0.45">
      <c r="B119" s="158">
        <v>1055</v>
      </c>
      <c r="C119" s="252" t="str">
        <f>_xlfn.XLOOKUP(B119,'H 11 aanwijzingen'!$A$19:$A$72,'H 11 aanwijzingen'!$B$19:$B$72,"nog geen rekening gekozen",1)</f>
        <v>Knab-bank</v>
      </c>
      <c r="D119" s="253"/>
      <c r="E119" s="254"/>
      <c r="F119" s="163"/>
      <c r="G119" s="260" t="s">
        <v>196</v>
      </c>
      <c r="H119" s="261"/>
      <c r="I119" s="262"/>
      <c r="J119" s="166"/>
      <c r="K119" s="167">
        <v>1320</v>
      </c>
    </row>
    <row r="120" spans="1:14" ht="18" customHeight="1" x14ac:dyDescent="0.45">
      <c r="B120" s="158"/>
      <c r="C120" s="252"/>
      <c r="D120" s="253"/>
      <c r="E120" s="254"/>
      <c r="F120" s="159"/>
      <c r="G120" s="255"/>
      <c r="H120" s="256"/>
      <c r="I120" s="257"/>
      <c r="J120" s="161"/>
      <c r="K120" s="162"/>
    </row>
    <row r="121" spans="1:14" ht="18" customHeight="1" x14ac:dyDescent="0.45">
      <c r="B121" s="158"/>
      <c r="C121" s="252"/>
      <c r="D121" s="253"/>
      <c r="E121" s="254"/>
      <c r="F121" s="159"/>
      <c r="G121" s="255"/>
      <c r="H121" s="256"/>
      <c r="I121" s="257"/>
      <c r="J121" s="161"/>
      <c r="K121" s="162"/>
    </row>
    <row r="122" spans="1:14" ht="13.9" customHeight="1" x14ac:dyDescent="0.45">
      <c r="B122" s="74"/>
      <c r="C122" s="75"/>
      <c r="D122" s="75"/>
      <c r="E122" s="75"/>
      <c r="F122" s="75"/>
      <c r="G122" s="76"/>
      <c r="H122" s="76"/>
      <c r="I122" s="76"/>
      <c r="J122" s="77"/>
      <c r="K122" s="77"/>
    </row>
    <row r="123" spans="1:14" x14ac:dyDescent="0.45">
      <c r="A123" s="58" t="s">
        <v>123</v>
      </c>
      <c r="B123" s="2" t="s">
        <v>240</v>
      </c>
    </row>
    <row r="124" spans="1:14" ht="18" customHeight="1" x14ac:dyDescent="0.45">
      <c r="B124" s="224" t="s">
        <v>33</v>
      </c>
      <c r="C124" s="225"/>
      <c r="D124" s="225"/>
      <c r="E124" s="225"/>
      <c r="F124" s="225"/>
      <c r="G124" s="225"/>
      <c r="H124" s="225"/>
      <c r="I124" s="225"/>
      <c r="J124" s="225"/>
      <c r="K124" s="14" t="s">
        <v>34</v>
      </c>
    </row>
    <row r="125" spans="1:14" ht="18" customHeight="1" x14ac:dyDescent="0.45">
      <c r="B125" s="239" t="s">
        <v>36</v>
      </c>
      <c r="C125" s="240"/>
      <c r="D125" s="240"/>
      <c r="E125" s="241"/>
      <c r="F125" s="242" t="s">
        <v>29</v>
      </c>
      <c r="G125" s="244" t="s">
        <v>7</v>
      </c>
      <c r="H125" s="245"/>
      <c r="I125" s="246"/>
      <c r="J125" s="226" t="s">
        <v>18</v>
      </c>
      <c r="K125" s="277" t="s">
        <v>19</v>
      </c>
    </row>
    <row r="126" spans="1:14" ht="18" customHeight="1" x14ac:dyDescent="0.45">
      <c r="B126" s="155" t="s">
        <v>179</v>
      </c>
      <c r="C126" s="156" t="s">
        <v>180</v>
      </c>
      <c r="D126" s="156"/>
      <c r="E126" s="157"/>
      <c r="F126" s="243"/>
      <c r="G126" s="247"/>
      <c r="H126" s="248"/>
      <c r="I126" s="249"/>
      <c r="J126" s="227"/>
      <c r="K126" s="278"/>
    </row>
    <row r="127" spans="1:14" ht="18" customHeight="1" x14ac:dyDescent="0.45">
      <c r="B127" s="158">
        <v>4400</v>
      </c>
      <c r="C127" s="252" t="str">
        <f>_xlfn.XLOOKUP(B127,'H 11 aanwijzingen'!$A$19:$A$72,'H 11 aanwijzingen'!$B$19:$B$72,"nog geen rekening gekozen",1)</f>
        <v>Verzekeringskosten</v>
      </c>
      <c r="D127" s="253"/>
      <c r="E127" s="254"/>
      <c r="F127" s="177"/>
      <c r="G127" s="232" t="s">
        <v>197</v>
      </c>
      <c r="H127" s="232"/>
      <c r="I127" s="232"/>
      <c r="J127" s="178">
        <v>110</v>
      </c>
      <c r="K127" s="97"/>
      <c r="N127" s="213"/>
    </row>
    <row r="128" spans="1:14" ht="18" customHeight="1" x14ac:dyDescent="0.45">
      <c r="B128" s="158">
        <v>1240</v>
      </c>
      <c r="C128" s="252" t="str">
        <f>_xlfn.XLOOKUP(B128,'H 11 aanwijzingen'!$A$19:$A$72,'H 11 aanwijzingen'!$B$19:$B$72,"nog geen rekening gekozen",1)</f>
        <v>Vooruitbetaalde bedragen</v>
      </c>
      <c r="D128" s="253"/>
      <c r="E128" s="254"/>
      <c r="F128" s="177"/>
      <c r="G128" s="260" t="s">
        <v>198</v>
      </c>
      <c r="H128" s="261"/>
      <c r="I128" s="262"/>
      <c r="J128" s="178"/>
      <c r="K128" s="98">
        <v>110</v>
      </c>
    </row>
    <row r="129" spans="1:11" ht="18" customHeight="1" x14ac:dyDescent="0.45">
      <c r="B129" s="158"/>
      <c r="C129" s="252"/>
      <c r="D129" s="253"/>
      <c r="E129" s="254"/>
      <c r="F129" s="159"/>
      <c r="G129" s="49"/>
      <c r="H129" s="50"/>
      <c r="I129" s="51"/>
      <c r="J129" s="161"/>
      <c r="K129" s="162"/>
    </row>
    <row r="130" spans="1:11" x14ac:dyDescent="0.45">
      <c r="B130" s="44"/>
      <c r="C130" s="25"/>
      <c r="D130" s="25"/>
      <c r="E130" s="25"/>
      <c r="F130" s="24"/>
      <c r="G130" s="45"/>
      <c r="H130" s="45"/>
      <c r="I130" s="45"/>
      <c r="J130" s="17"/>
      <c r="K130" s="18"/>
    </row>
    <row r="131" spans="1:11" x14ac:dyDescent="0.45">
      <c r="A131" s="58" t="s">
        <v>125</v>
      </c>
      <c r="B131" s="2" t="s">
        <v>241</v>
      </c>
    </row>
    <row r="132" spans="1:11" ht="15" customHeight="1" x14ac:dyDescent="0.45">
      <c r="B132" s="228" t="s">
        <v>131</v>
      </c>
      <c r="C132" s="229"/>
      <c r="D132" s="229"/>
      <c r="E132" s="229"/>
      <c r="F132" s="229"/>
      <c r="G132" s="229"/>
      <c r="H132" s="229"/>
      <c r="I132" s="229"/>
      <c r="J132" s="13" t="s">
        <v>12</v>
      </c>
    </row>
    <row r="133" spans="1:11" ht="30" x14ac:dyDescent="0.45">
      <c r="B133" s="170" t="s">
        <v>16</v>
      </c>
      <c r="C133" s="170" t="s">
        <v>0</v>
      </c>
      <c r="D133" s="170" t="s">
        <v>28</v>
      </c>
      <c r="E133" s="230" t="s">
        <v>7</v>
      </c>
      <c r="F133" s="230"/>
      <c r="G133" s="230"/>
      <c r="H133" s="230"/>
      <c r="I133" s="174" t="s">
        <v>18</v>
      </c>
      <c r="J133" s="174" t="s">
        <v>19</v>
      </c>
    </row>
    <row r="134" spans="1:11" ht="18" customHeight="1" x14ac:dyDescent="0.45">
      <c r="B134" s="171">
        <v>45412</v>
      </c>
      <c r="C134" s="150">
        <v>90</v>
      </c>
      <c r="D134" s="150" t="s">
        <v>242</v>
      </c>
      <c r="E134" s="232" t="s">
        <v>197</v>
      </c>
      <c r="F134" s="232"/>
      <c r="G134" s="232"/>
      <c r="H134" s="232"/>
      <c r="I134" s="96">
        <v>110</v>
      </c>
      <c r="J134" s="96"/>
    </row>
    <row r="135" spans="1:11" ht="18" customHeight="1" x14ac:dyDescent="0.45">
      <c r="B135" s="171">
        <v>45443</v>
      </c>
      <c r="C135" s="150">
        <v>90</v>
      </c>
      <c r="D135" s="150" t="s">
        <v>188</v>
      </c>
      <c r="E135" s="232" t="s">
        <v>197</v>
      </c>
      <c r="F135" s="232"/>
      <c r="G135" s="232"/>
      <c r="H135" s="232"/>
      <c r="I135" s="96">
        <v>110</v>
      </c>
      <c r="J135" s="96"/>
    </row>
    <row r="136" spans="1:11" ht="18" customHeight="1" x14ac:dyDescent="0.45">
      <c r="B136" s="171">
        <v>45473</v>
      </c>
      <c r="C136" s="150">
        <v>90</v>
      </c>
      <c r="D136" s="150" t="s">
        <v>188</v>
      </c>
      <c r="E136" s="232" t="s">
        <v>197</v>
      </c>
      <c r="F136" s="232"/>
      <c r="G136" s="232"/>
      <c r="H136" s="232"/>
      <c r="I136" s="96">
        <v>110</v>
      </c>
      <c r="J136" s="96"/>
    </row>
    <row r="137" spans="1:11" ht="18" customHeight="1" x14ac:dyDescent="0.45">
      <c r="B137" s="171">
        <v>45504</v>
      </c>
      <c r="C137" s="150">
        <v>90</v>
      </c>
      <c r="D137" s="150" t="s">
        <v>188</v>
      </c>
      <c r="E137" s="232" t="s">
        <v>197</v>
      </c>
      <c r="F137" s="232"/>
      <c r="G137" s="232"/>
      <c r="H137" s="232"/>
      <c r="I137" s="96">
        <v>110</v>
      </c>
      <c r="J137" s="96"/>
    </row>
    <row r="138" spans="1:11" ht="18" customHeight="1" x14ac:dyDescent="0.45">
      <c r="B138" s="171">
        <v>45535</v>
      </c>
      <c r="C138" s="150">
        <v>90</v>
      </c>
      <c r="D138" s="150" t="s">
        <v>188</v>
      </c>
      <c r="E138" s="232" t="s">
        <v>197</v>
      </c>
      <c r="F138" s="232"/>
      <c r="G138" s="232"/>
      <c r="H138" s="232"/>
      <c r="I138" s="96">
        <v>110</v>
      </c>
      <c r="J138" s="96"/>
    </row>
    <row r="139" spans="1:11" ht="18" customHeight="1" x14ac:dyDescent="0.45">
      <c r="B139" s="171">
        <v>45565</v>
      </c>
      <c r="C139" s="150">
        <v>90</v>
      </c>
      <c r="D139" s="150" t="s">
        <v>188</v>
      </c>
      <c r="E139" s="232" t="s">
        <v>197</v>
      </c>
      <c r="F139" s="232"/>
      <c r="G139" s="232"/>
      <c r="H139" s="232"/>
      <c r="I139" s="96">
        <v>110</v>
      </c>
      <c r="J139" s="96"/>
    </row>
    <row r="140" spans="1:11" ht="18" customHeight="1" x14ac:dyDescent="0.45">
      <c r="B140" s="179">
        <v>45596</v>
      </c>
      <c r="C140" s="150">
        <v>90</v>
      </c>
      <c r="D140" s="150" t="s">
        <v>188</v>
      </c>
      <c r="E140" s="232" t="s">
        <v>197</v>
      </c>
      <c r="F140" s="232"/>
      <c r="G140" s="232"/>
      <c r="H140" s="232"/>
      <c r="I140" s="96">
        <v>110</v>
      </c>
      <c r="J140" s="97"/>
    </row>
    <row r="141" spans="1:11" ht="18" customHeight="1" x14ac:dyDescent="0.45">
      <c r="B141" s="179">
        <v>45626</v>
      </c>
      <c r="C141" s="150">
        <v>90</v>
      </c>
      <c r="D141" s="150" t="s">
        <v>188</v>
      </c>
      <c r="E141" s="232" t="s">
        <v>197</v>
      </c>
      <c r="F141" s="232"/>
      <c r="G141" s="232"/>
      <c r="H141" s="232"/>
      <c r="I141" s="96">
        <v>110</v>
      </c>
      <c r="J141" s="97"/>
    </row>
    <row r="142" spans="1:11" ht="18" customHeight="1" x14ac:dyDescent="0.45">
      <c r="B142" s="179">
        <v>45657</v>
      </c>
      <c r="C142" s="150">
        <v>90</v>
      </c>
      <c r="D142" s="150" t="s">
        <v>188</v>
      </c>
      <c r="E142" s="232" t="s">
        <v>197</v>
      </c>
      <c r="F142" s="232"/>
      <c r="G142" s="232"/>
      <c r="H142" s="232"/>
      <c r="I142" s="96">
        <v>110</v>
      </c>
      <c r="J142" s="97"/>
    </row>
    <row r="143" spans="1:11" ht="18" customHeight="1" x14ac:dyDescent="0.45">
      <c r="B143" s="179">
        <v>45657</v>
      </c>
      <c r="C143" s="165"/>
      <c r="D143" s="165"/>
      <c r="E143" s="269" t="s">
        <v>189</v>
      </c>
      <c r="F143" s="270"/>
      <c r="G143" s="270"/>
      <c r="H143" s="271"/>
      <c r="I143" s="97"/>
      <c r="J143" s="184">
        <f>SUM(I134:I142)</f>
        <v>990</v>
      </c>
    </row>
    <row r="144" spans="1:11" ht="18" customHeight="1" x14ac:dyDescent="0.45">
      <c r="B144" s="180"/>
      <c r="C144" s="180"/>
      <c r="D144" s="180"/>
      <c r="E144" s="272" t="s">
        <v>190</v>
      </c>
      <c r="F144" s="273"/>
      <c r="G144" s="273"/>
      <c r="H144" s="274"/>
      <c r="I144" s="141">
        <f>SUM(I134:I143)</f>
        <v>990</v>
      </c>
      <c r="J144" s="141">
        <f>SUM(J143)</f>
        <v>990</v>
      </c>
    </row>
    <row r="145" spans="1:10" ht="18" customHeight="1" x14ac:dyDescent="0.45">
      <c r="B145" s="181"/>
      <c r="C145" s="182"/>
      <c r="D145" s="182"/>
      <c r="E145" s="263"/>
      <c r="F145" s="264"/>
      <c r="G145" s="264"/>
      <c r="H145" s="265"/>
      <c r="I145" s="185"/>
      <c r="J145" s="186"/>
    </row>
    <row r="146" spans="1:10" s="60" customFormat="1" ht="18" customHeight="1" x14ac:dyDescent="0.45">
      <c r="A146" s="66"/>
      <c r="B146" s="183"/>
      <c r="C146" s="183"/>
      <c r="D146" s="183"/>
      <c r="E146" s="266"/>
      <c r="F146" s="267"/>
      <c r="G146" s="267"/>
      <c r="H146" s="268"/>
      <c r="I146" s="187"/>
      <c r="J146" s="187"/>
    </row>
    <row r="148" spans="1:10" x14ac:dyDescent="0.45">
      <c r="A148" s="58" t="s">
        <v>132</v>
      </c>
      <c r="B148" s="2" t="s">
        <v>243</v>
      </c>
    </row>
    <row r="149" spans="1:10" ht="18" customHeight="1" x14ac:dyDescent="0.45">
      <c r="B149" s="2" t="s">
        <v>244</v>
      </c>
    </row>
    <row r="150" spans="1:10" ht="18" customHeight="1" x14ac:dyDescent="0.45">
      <c r="B150" s="2" t="s">
        <v>199</v>
      </c>
    </row>
    <row r="152" spans="1:10" x14ac:dyDescent="0.45">
      <c r="A152" s="58" t="s">
        <v>133</v>
      </c>
      <c r="B152" s="25" t="s">
        <v>245</v>
      </c>
      <c r="D152" s="58"/>
      <c r="G152" s="59"/>
      <c r="H152" s="59"/>
      <c r="I152" s="59"/>
      <c r="J152" s="59"/>
    </row>
    <row r="153" spans="1:10" x14ac:dyDescent="0.45">
      <c r="B153" s="25" t="s">
        <v>134</v>
      </c>
      <c r="D153" s="58"/>
      <c r="G153" s="59"/>
      <c r="H153" s="59"/>
      <c r="I153" s="59"/>
      <c r="J153" s="59"/>
    </row>
    <row r="154" spans="1:10" ht="18" customHeight="1" x14ac:dyDescent="0.45">
      <c r="B154" s="228" t="s">
        <v>135</v>
      </c>
      <c r="C154" s="229"/>
      <c r="D154" s="229"/>
      <c r="E154" s="229"/>
      <c r="F154" s="229"/>
      <c r="G154" s="229"/>
      <c r="H154" s="229"/>
      <c r="I154" s="275"/>
      <c r="J154" s="78" t="s">
        <v>12</v>
      </c>
    </row>
    <row r="155" spans="1:10" ht="30" x14ac:dyDescent="0.45">
      <c r="B155" s="188" t="s">
        <v>16</v>
      </c>
      <c r="C155" s="188" t="s">
        <v>0</v>
      </c>
      <c r="D155" s="188" t="s">
        <v>28</v>
      </c>
      <c r="E155" s="276" t="s">
        <v>7</v>
      </c>
      <c r="F155" s="276"/>
      <c r="G155" s="276"/>
      <c r="H155" s="276"/>
      <c r="I155" s="189" t="s">
        <v>18</v>
      </c>
      <c r="J155" s="189" t="s">
        <v>19</v>
      </c>
    </row>
    <row r="156" spans="1:10" ht="18" customHeight="1" x14ac:dyDescent="0.45">
      <c r="B156" s="171">
        <v>45383</v>
      </c>
      <c r="C156" s="150">
        <v>50</v>
      </c>
      <c r="D156" s="150">
        <v>2024032</v>
      </c>
      <c r="E156" s="232" t="s">
        <v>194</v>
      </c>
      <c r="F156" s="232"/>
      <c r="G156" s="232"/>
      <c r="H156" s="232"/>
      <c r="I156" s="96">
        <v>1320</v>
      </c>
      <c r="J156" s="96"/>
    </row>
    <row r="157" spans="1:10" ht="18" customHeight="1" x14ac:dyDescent="0.45">
      <c r="B157" s="171">
        <v>45412</v>
      </c>
      <c r="C157" s="150">
        <v>90</v>
      </c>
      <c r="D157" s="150">
        <v>2024014</v>
      </c>
      <c r="E157" s="232" t="s">
        <v>197</v>
      </c>
      <c r="F157" s="232"/>
      <c r="G157" s="232"/>
      <c r="H157" s="232"/>
      <c r="I157" s="96"/>
      <c r="J157" s="96">
        <v>110</v>
      </c>
    </row>
    <row r="158" spans="1:10" ht="18" customHeight="1" x14ac:dyDescent="0.45">
      <c r="B158" s="171">
        <v>45443</v>
      </c>
      <c r="C158" s="150">
        <v>90</v>
      </c>
      <c r="D158" s="150" t="s">
        <v>188</v>
      </c>
      <c r="E158" s="232" t="s">
        <v>197</v>
      </c>
      <c r="F158" s="232"/>
      <c r="G158" s="232"/>
      <c r="H158" s="232"/>
      <c r="I158" s="96"/>
      <c r="J158" s="96">
        <v>110</v>
      </c>
    </row>
    <row r="159" spans="1:10" ht="18" customHeight="1" x14ac:dyDescent="0.45">
      <c r="B159" s="171">
        <v>45473</v>
      </c>
      <c r="C159" s="150">
        <v>90</v>
      </c>
      <c r="D159" s="150" t="s">
        <v>188</v>
      </c>
      <c r="E159" s="232" t="s">
        <v>197</v>
      </c>
      <c r="F159" s="232"/>
      <c r="G159" s="232"/>
      <c r="H159" s="232"/>
      <c r="I159" s="96"/>
      <c r="J159" s="96">
        <v>110</v>
      </c>
    </row>
    <row r="160" spans="1:10" ht="18" customHeight="1" x14ac:dyDescent="0.45">
      <c r="B160" s="171">
        <v>45504</v>
      </c>
      <c r="C160" s="150">
        <v>90</v>
      </c>
      <c r="D160" s="150" t="s">
        <v>188</v>
      </c>
      <c r="E160" s="232" t="s">
        <v>197</v>
      </c>
      <c r="F160" s="232"/>
      <c r="G160" s="232"/>
      <c r="H160" s="232"/>
      <c r="I160" s="96"/>
      <c r="J160" s="96">
        <v>110</v>
      </c>
    </row>
    <row r="161" spans="1:10" ht="18" customHeight="1" x14ac:dyDescent="0.45">
      <c r="B161" s="171">
        <v>45535</v>
      </c>
      <c r="C161" s="150">
        <v>90</v>
      </c>
      <c r="D161" s="150" t="s">
        <v>188</v>
      </c>
      <c r="E161" s="232" t="s">
        <v>197</v>
      </c>
      <c r="F161" s="232"/>
      <c r="G161" s="232"/>
      <c r="H161" s="232"/>
      <c r="I161" s="96"/>
      <c r="J161" s="96">
        <v>110</v>
      </c>
    </row>
    <row r="162" spans="1:10" ht="18" customHeight="1" x14ac:dyDescent="0.45">
      <c r="B162" s="171">
        <v>45565</v>
      </c>
      <c r="C162" s="150">
        <v>90</v>
      </c>
      <c r="D162" s="150" t="s">
        <v>188</v>
      </c>
      <c r="E162" s="232" t="s">
        <v>197</v>
      </c>
      <c r="F162" s="232"/>
      <c r="G162" s="232"/>
      <c r="H162" s="232"/>
      <c r="I162" s="97"/>
      <c r="J162" s="96">
        <v>110</v>
      </c>
    </row>
    <row r="163" spans="1:10" ht="18" customHeight="1" x14ac:dyDescent="0.45">
      <c r="B163" s="179">
        <v>45596</v>
      </c>
      <c r="C163" s="150">
        <v>90</v>
      </c>
      <c r="D163" s="150" t="s">
        <v>188</v>
      </c>
      <c r="E163" s="232" t="s">
        <v>197</v>
      </c>
      <c r="F163" s="232"/>
      <c r="G163" s="232"/>
      <c r="H163" s="232"/>
      <c r="I163" s="97"/>
      <c r="J163" s="96">
        <v>110</v>
      </c>
    </row>
    <row r="164" spans="1:10" ht="18" customHeight="1" x14ac:dyDescent="0.45">
      <c r="B164" s="179">
        <v>45626</v>
      </c>
      <c r="C164" s="150">
        <v>90</v>
      </c>
      <c r="D164" s="150" t="s">
        <v>188</v>
      </c>
      <c r="E164" s="232" t="s">
        <v>197</v>
      </c>
      <c r="F164" s="232"/>
      <c r="G164" s="232"/>
      <c r="H164" s="232"/>
      <c r="I164" s="97"/>
      <c r="J164" s="96">
        <v>110</v>
      </c>
    </row>
    <row r="165" spans="1:10" ht="18" customHeight="1" x14ac:dyDescent="0.45">
      <c r="B165" s="179">
        <v>45657</v>
      </c>
      <c r="C165" s="150">
        <v>90</v>
      </c>
      <c r="D165" s="150" t="s">
        <v>188</v>
      </c>
      <c r="E165" s="232" t="s">
        <v>197</v>
      </c>
      <c r="F165" s="232"/>
      <c r="G165" s="232"/>
      <c r="H165" s="232"/>
      <c r="I165" s="97"/>
      <c r="J165" s="96">
        <v>110</v>
      </c>
    </row>
    <row r="166" spans="1:10" ht="18" customHeight="1" x14ac:dyDescent="0.45">
      <c r="B166" s="179">
        <v>45657</v>
      </c>
      <c r="C166" s="165"/>
      <c r="D166" s="165"/>
      <c r="E166" s="269" t="s">
        <v>200</v>
      </c>
      <c r="F166" s="270"/>
      <c r="G166" s="270"/>
      <c r="H166" s="271"/>
      <c r="I166" s="97"/>
      <c r="J166" s="96">
        <f>I156-990</f>
        <v>330</v>
      </c>
    </row>
    <row r="167" spans="1:10" ht="18" customHeight="1" x14ac:dyDescent="0.45">
      <c r="B167" s="180"/>
      <c r="C167" s="180"/>
      <c r="D167" s="180"/>
      <c r="E167" s="272" t="s">
        <v>201</v>
      </c>
      <c r="F167" s="273"/>
      <c r="G167" s="273"/>
      <c r="H167" s="274"/>
      <c r="I167" s="175">
        <v>1320</v>
      </c>
      <c r="J167" s="175">
        <f>SUM(J157:J166)</f>
        <v>1320</v>
      </c>
    </row>
    <row r="168" spans="1:10" ht="18" customHeight="1" x14ac:dyDescent="0.45">
      <c r="B168" s="181"/>
      <c r="C168" s="182"/>
      <c r="D168" s="182"/>
      <c r="E168" s="263"/>
      <c r="F168" s="264"/>
      <c r="G168" s="264"/>
      <c r="H168" s="265"/>
      <c r="I168" s="185"/>
      <c r="J168" s="186"/>
    </row>
    <row r="169" spans="1:10" s="60" customFormat="1" ht="18" customHeight="1" x14ac:dyDescent="0.45">
      <c r="A169" s="66"/>
      <c r="B169" s="183"/>
      <c r="C169" s="183"/>
      <c r="D169" s="183"/>
      <c r="E169" s="266"/>
      <c r="F169" s="267"/>
      <c r="G169" s="267"/>
      <c r="H169" s="268"/>
      <c r="I169" s="79"/>
      <c r="J169" s="79"/>
    </row>
    <row r="170" spans="1:10" x14ac:dyDescent="0.45">
      <c r="D170" s="58"/>
      <c r="G170" s="59"/>
      <c r="H170" s="59"/>
      <c r="I170" s="59"/>
      <c r="J170" s="59"/>
    </row>
    <row r="171" spans="1:10" x14ac:dyDescent="0.45">
      <c r="A171" s="58" t="s">
        <v>136</v>
      </c>
      <c r="B171" s="2" t="s">
        <v>246</v>
      </c>
      <c r="D171" s="58"/>
      <c r="G171" s="59"/>
      <c r="H171" s="59"/>
      <c r="I171" s="59"/>
      <c r="J171" s="59"/>
    </row>
    <row r="172" spans="1:10" ht="18" customHeight="1" x14ac:dyDescent="0.45">
      <c r="B172" s="2" t="s">
        <v>202</v>
      </c>
      <c r="D172" s="58"/>
      <c r="G172" s="59"/>
      <c r="H172" s="59"/>
      <c r="I172" s="59"/>
      <c r="J172" s="59"/>
    </row>
    <row r="173" spans="1:10" x14ac:dyDescent="0.45">
      <c r="D173" s="58"/>
      <c r="G173" s="59"/>
      <c r="H173" s="59"/>
      <c r="I173" s="59"/>
      <c r="J173" s="59"/>
    </row>
    <row r="174" spans="1:10" x14ac:dyDescent="0.45">
      <c r="D174" s="58"/>
      <c r="G174" s="59"/>
      <c r="H174" s="59"/>
      <c r="I174" s="59"/>
      <c r="J174" s="59"/>
    </row>
  </sheetData>
  <mergeCells count="134">
    <mergeCell ref="K93:K94"/>
    <mergeCell ref="C95:E95"/>
    <mergeCell ref="G95:I95"/>
    <mergeCell ref="C96:E96"/>
    <mergeCell ref="G96:I96"/>
    <mergeCell ref="C97:E97"/>
    <mergeCell ref="K125:K126"/>
    <mergeCell ref="C127:E127"/>
    <mergeCell ref="G127:I127"/>
    <mergeCell ref="K116:K117"/>
    <mergeCell ref="C118:E118"/>
    <mergeCell ref="G118:I118"/>
    <mergeCell ref="C119:E119"/>
    <mergeCell ref="C120:E120"/>
    <mergeCell ref="C121:E121"/>
    <mergeCell ref="G121:I121"/>
    <mergeCell ref="G119:I119"/>
    <mergeCell ref="B124:J124"/>
    <mergeCell ref="G120:I120"/>
    <mergeCell ref="K45:K46"/>
    <mergeCell ref="C47:E47"/>
    <mergeCell ref="G47:I47"/>
    <mergeCell ref="C48:E48"/>
    <mergeCell ref="C50:E50"/>
    <mergeCell ref="C49:E49"/>
    <mergeCell ref="K20:K21"/>
    <mergeCell ref="C22:E22"/>
    <mergeCell ref="G22:I22"/>
    <mergeCell ref="C23:E23"/>
    <mergeCell ref="C24:E24"/>
    <mergeCell ref="G24:I24"/>
    <mergeCell ref="G48:I48"/>
    <mergeCell ref="G50:I50"/>
    <mergeCell ref="G23:I23"/>
    <mergeCell ref="D30:E30"/>
    <mergeCell ref="H32:I32"/>
    <mergeCell ref="H33:I33"/>
    <mergeCell ref="H34:I34"/>
    <mergeCell ref="G49:I49"/>
    <mergeCell ref="E166:H166"/>
    <mergeCell ref="E167:H167"/>
    <mergeCell ref="E168:H168"/>
    <mergeCell ref="E169:H169"/>
    <mergeCell ref="B20:E20"/>
    <mergeCell ref="F20:F21"/>
    <mergeCell ref="G20:I21"/>
    <mergeCell ref="B45:E45"/>
    <mergeCell ref="F45:F46"/>
    <mergeCell ref="G45:I46"/>
    <mergeCell ref="E160:H160"/>
    <mergeCell ref="E161:H161"/>
    <mergeCell ref="E162:H162"/>
    <mergeCell ref="E163:H163"/>
    <mergeCell ref="E164:H164"/>
    <mergeCell ref="E165:H165"/>
    <mergeCell ref="B154:I154"/>
    <mergeCell ref="E155:H155"/>
    <mergeCell ref="E156:H156"/>
    <mergeCell ref="E157:H157"/>
    <mergeCell ref="E158:H158"/>
    <mergeCell ref="E159:H159"/>
    <mergeCell ref="E139:H139"/>
    <mergeCell ref="E140:H140"/>
    <mergeCell ref="E141:H141"/>
    <mergeCell ref="E142:H142"/>
    <mergeCell ref="E145:H145"/>
    <mergeCell ref="E146:H146"/>
    <mergeCell ref="E133:H133"/>
    <mergeCell ref="E134:H134"/>
    <mergeCell ref="E135:H135"/>
    <mergeCell ref="E136:H136"/>
    <mergeCell ref="E137:H137"/>
    <mergeCell ref="E138:H138"/>
    <mergeCell ref="E143:H143"/>
    <mergeCell ref="E144:H144"/>
    <mergeCell ref="B132:I132"/>
    <mergeCell ref="B125:E125"/>
    <mergeCell ref="F125:F126"/>
    <mergeCell ref="G125:I126"/>
    <mergeCell ref="J125:J126"/>
    <mergeCell ref="E109:F109"/>
    <mergeCell ref="E110:F110"/>
    <mergeCell ref="E111:F111"/>
    <mergeCell ref="B115:J115"/>
    <mergeCell ref="B116:E116"/>
    <mergeCell ref="F116:F117"/>
    <mergeCell ref="G116:I117"/>
    <mergeCell ref="J116:J117"/>
    <mergeCell ref="C128:E128"/>
    <mergeCell ref="C129:E129"/>
    <mergeCell ref="G128:I128"/>
    <mergeCell ref="C88:E88"/>
    <mergeCell ref="B92:J92"/>
    <mergeCell ref="H104:I104"/>
    <mergeCell ref="B93:E93"/>
    <mergeCell ref="F93:F94"/>
    <mergeCell ref="G93:I94"/>
    <mergeCell ref="J93:J94"/>
    <mergeCell ref="D78:E78"/>
    <mergeCell ref="H80:I80"/>
    <mergeCell ref="H81:I81"/>
    <mergeCell ref="H82:I82"/>
    <mergeCell ref="C86:E86"/>
    <mergeCell ref="C87:E87"/>
    <mergeCell ref="C98:E98"/>
    <mergeCell ref="G98:I98"/>
    <mergeCell ref="E68:H68"/>
    <mergeCell ref="E69:H69"/>
    <mergeCell ref="E70:H70"/>
    <mergeCell ref="E57:H57"/>
    <mergeCell ref="E58:H58"/>
    <mergeCell ref="E59:H59"/>
    <mergeCell ref="E60:H60"/>
    <mergeCell ref="B63:I63"/>
    <mergeCell ref="E64:H64"/>
    <mergeCell ref="E56:H56"/>
    <mergeCell ref="C38:E38"/>
    <mergeCell ref="C39:E39"/>
    <mergeCell ref="C40:E40"/>
    <mergeCell ref="B44:J44"/>
    <mergeCell ref="J45:J46"/>
    <mergeCell ref="E65:H65"/>
    <mergeCell ref="E66:H66"/>
    <mergeCell ref="E67:H67"/>
    <mergeCell ref="H8:I8"/>
    <mergeCell ref="E12:H12"/>
    <mergeCell ref="E13:H13"/>
    <mergeCell ref="E15:H15"/>
    <mergeCell ref="B19:J19"/>
    <mergeCell ref="J20:J21"/>
    <mergeCell ref="B53:I53"/>
    <mergeCell ref="E54:H54"/>
    <mergeCell ref="E55:H55"/>
    <mergeCell ref="E14:H14"/>
  </mergeCells>
  <pageMargins left="0.7" right="0.7" top="0.75" bottom="0.75" header="0.3" footer="0.3"/>
  <pageSetup paperSize="9" orientation="portrait" horizontalDpi="0" verticalDpi="0" r:id="rId1"/>
  <ignoredErrors>
    <ignoredError sqref="F33 F81:F8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BCEDE-1F47-4FD2-A08D-5BD8BCED6B4E}">
  <dimension ref="A1:M237"/>
  <sheetViews>
    <sheetView showGridLines="0" topLeftCell="A186" zoomScale="85" zoomScaleNormal="85" workbookViewId="0">
      <selection activeCell="K160" sqref="K160"/>
    </sheetView>
  </sheetViews>
  <sheetFormatPr defaultColWidth="8.86328125" defaultRowHeight="15" x14ac:dyDescent="0.45"/>
  <cols>
    <col min="1" max="1" width="2.86328125" style="58" customWidth="1"/>
    <col min="2" max="2" width="13.265625" style="2" customWidth="1"/>
    <col min="3" max="3" width="11.73046875" style="2" customWidth="1"/>
    <col min="4" max="4" width="12.265625" style="2" customWidth="1"/>
    <col min="5" max="5" width="17.3984375" style="2" customWidth="1"/>
    <col min="6" max="6" width="11.86328125" style="2" customWidth="1"/>
    <col min="7" max="7" width="11.1328125" style="2" customWidth="1"/>
    <col min="8" max="8" width="13.3984375" style="2" customWidth="1"/>
    <col min="9" max="9" width="16.73046875" style="2" customWidth="1"/>
    <col min="10" max="10" width="12.59765625" style="2" customWidth="1"/>
    <col min="11" max="11" width="13.3984375" style="2" customWidth="1"/>
    <col min="12" max="12" width="12.59765625" style="2" customWidth="1"/>
    <col min="13" max="13" width="2.3984375" style="2" customWidth="1"/>
    <col min="14" max="16384" width="8.86328125" style="2"/>
  </cols>
  <sheetData>
    <row r="1" spans="1:11" x14ac:dyDescent="0.45">
      <c r="B1" s="1" t="s">
        <v>182</v>
      </c>
      <c r="D1" s="1" t="s">
        <v>137</v>
      </c>
    </row>
    <row r="2" spans="1:11" x14ac:dyDescent="0.45">
      <c r="B2" s="60"/>
    </row>
    <row r="3" spans="1:11" x14ac:dyDescent="0.45">
      <c r="B3" s="1" t="s">
        <v>138</v>
      </c>
      <c r="D3" s="58"/>
      <c r="G3" s="59"/>
      <c r="H3" s="59"/>
      <c r="I3" s="59"/>
      <c r="J3" s="59"/>
    </row>
    <row r="4" spans="1:11" x14ac:dyDescent="0.45">
      <c r="A4" s="58" t="s">
        <v>21</v>
      </c>
      <c r="B4" s="2" t="s">
        <v>139</v>
      </c>
      <c r="D4" s="58"/>
      <c r="G4" s="59"/>
      <c r="H4" s="59"/>
      <c r="I4" s="59"/>
      <c r="J4" s="59"/>
    </row>
    <row r="5" spans="1:11" ht="10.9" customHeight="1" x14ac:dyDescent="0.45">
      <c r="A5" s="4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45">
      <c r="A6" s="4"/>
      <c r="B6" s="5" t="s">
        <v>120</v>
      </c>
      <c r="C6" s="3"/>
      <c r="D6" s="3"/>
      <c r="E6" s="3"/>
      <c r="F6" s="3"/>
      <c r="G6" s="3"/>
      <c r="H6" s="3"/>
      <c r="I6" s="3"/>
      <c r="J6" s="3"/>
      <c r="K6" s="3"/>
    </row>
    <row r="7" spans="1:11" ht="10.9" customHeight="1" x14ac:dyDescent="0.45">
      <c r="A7" s="4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8" customHeight="1" x14ac:dyDescent="0.45">
      <c r="A8" s="4"/>
      <c r="B8" s="6" t="s">
        <v>6</v>
      </c>
      <c r="C8" s="94">
        <v>14051</v>
      </c>
      <c r="D8" s="283" t="s">
        <v>203</v>
      </c>
      <c r="E8" s="284"/>
      <c r="F8" s="3"/>
      <c r="G8" s="3"/>
      <c r="H8" s="3"/>
      <c r="I8" s="3"/>
      <c r="J8" s="3"/>
      <c r="K8" s="3"/>
    </row>
    <row r="9" spans="1:11" x14ac:dyDescent="0.45">
      <c r="A9" s="4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8" customHeight="1" x14ac:dyDescent="0.45">
      <c r="A10" s="4"/>
      <c r="B10" s="6" t="s">
        <v>0</v>
      </c>
      <c r="C10" s="7">
        <v>50</v>
      </c>
      <c r="D10" s="3"/>
      <c r="E10" s="6" t="s">
        <v>9</v>
      </c>
      <c r="F10" s="8" t="s">
        <v>229</v>
      </c>
      <c r="G10" s="3"/>
      <c r="H10" s="238" t="s">
        <v>10</v>
      </c>
      <c r="I10" s="251"/>
      <c r="J10" s="9" t="s">
        <v>247</v>
      </c>
      <c r="K10" s="3"/>
    </row>
    <row r="11" spans="1:11" ht="18" customHeight="1" x14ac:dyDescent="0.45">
      <c r="A11" s="4"/>
      <c r="B11" s="6" t="s">
        <v>7</v>
      </c>
      <c r="C11" s="94" t="s">
        <v>204</v>
      </c>
      <c r="D11" s="3"/>
      <c r="E11" s="6" t="s">
        <v>31</v>
      </c>
      <c r="F11" s="111" t="s">
        <v>185</v>
      </c>
      <c r="G11" s="3"/>
      <c r="H11" s="238" t="s">
        <v>1</v>
      </c>
      <c r="I11" s="251"/>
      <c r="J11" s="107">
        <v>45566</v>
      </c>
      <c r="K11" s="3"/>
    </row>
    <row r="12" spans="1:11" ht="18" customHeight="1" x14ac:dyDescent="0.45">
      <c r="A12" s="4"/>
      <c r="B12" s="6" t="s">
        <v>8</v>
      </c>
      <c r="C12" s="107">
        <v>45566</v>
      </c>
      <c r="D12" s="3"/>
      <c r="E12" s="6" t="s">
        <v>5</v>
      </c>
      <c r="F12" s="112" t="s">
        <v>205</v>
      </c>
      <c r="G12" s="3"/>
      <c r="H12" s="238" t="s">
        <v>11</v>
      </c>
      <c r="I12" s="251"/>
      <c r="J12" s="113">
        <v>5808</v>
      </c>
      <c r="K12" s="3" t="s">
        <v>12</v>
      </c>
    </row>
    <row r="13" spans="1:11" ht="10.9" customHeight="1" x14ac:dyDescent="0.45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45">
      <c r="A14" s="4"/>
      <c r="B14" s="5" t="s">
        <v>13</v>
      </c>
      <c r="C14" s="3"/>
      <c r="D14" s="3"/>
      <c r="E14" s="3"/>
      <c r="F14" s="3"/>
      <c r="G14" s="3"/>
      <c r="H14" s="3"/>
      <c r="I14" s="3"/>
      <c r="J14" s="3"/>
      <c r="K14" s="3"/>
    </row>
    <row r="15" spans="1:11" ht="10.9" customHeight="1" x14ac:dyDescent="0.45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30" x14ac:dyDescent="0.45">
      <c r="A16" s="4"/>
      <c r="B16" s="53" t="s">
        <v>121</v>
      </c>
      <c r="C16" s="285" t="s">
        <v>7</v>
      </c>
      <c r="D16" s="286"/>
      <c r="E16" s="287"/>
      <c r="F16" s="53" t="s">
        <v>3</v>
      </c>
      <c r="G16" s="53" t="s">
        <v>26</v>
      </c>
      <c r="H16" s="53" t="s">
        <v>181</v>
      </c>
      <c r="I16" s="53" t="s">
        <v>11</v>
      </c>
      <c r="J16" s="53" t="s">
        <v>4</v>
      </c>
      <c r="K16" s="3"/>
    </row>
    <row r="17" spans="1:12" ht="18" customHeight="1" x14ac:dyDescent="0.45">
      <c r="A17" s="4"/>
      <c r="B17" s="94">
        <v>1240</v>
      </c>
      <c r="C17" s="233" t="s">
        <v>186</v>
      </c>
      <c r="D17" s="219"/>
      <c r="E17" s="220"/>
      <c r="F17" s="94">
        <v>1</v>
      </c>
      <c r="G17" s="114">
        <v>0.21</v>
      </c>
      <c r="H17" s="115" t="s">
        <v>187</v>
      </c>
      <c r="I17" s="109">
        <v>4800</v>
      </c>
      <c r="J17" s="116">
        <f>G17*I17</f>
        <v>1008</v>
      </c>
      <c r="K17" s="3"/>
      <c r="L17" s="214"/>
    </row>
    <row r="18" spans="1:12" ht="18" customHeight="1" x14ac:dyDescent="0.45">
      <c r="A18" s="4"/>
      <c r="B18" s="62"/>
      <c r="C18" s="221"/>
      <c r="D18" s="222"/>
      <c r="E18" s="223"/>
      <c r="F18" s="62"/>
      <c r="G18" s="64"/>
      <c r="H18" s="65"/>
      <c r="I18" s="15"/>
      <c r="J18" s="40"/>
      <c r="K18" s="3"/>
    </row>
    <row r="19" spans="1:12" ht="10.9" customHeight="1" x14ac:dyDescent="0.45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2" x14ac:dyDescent="0.45">
      <c r="D20" s="58"/>
      <c r="G20" s="59"/>
      <c r="H20" s="59"/>
      <c r="I20" s="59"/>
      <c r="J20" s="59"/>
    </row>
    <row r="21" spans="1:12" x14ac:dyDescent="0.45">
      <c r="A21" s="58" t="s">
        <v>23</v>
      </c>
      <c r="B21" s="2" t="s">
        <v>140</v>
      </c>
    </row>
    <row r="22" spans="1:12" x14ac:dyDescent="0.45">
      <c r="B22" s="224" t="s">
        <v>33</v>
      </c>
      <c r="C22" s="225"/>
      <c r="D22" s="225"/>
      <c r="E22" s="225"/>
      <c r="F22" s="225"/>
      <c r="G22" s="225"/>
      <c r="H22" s="225"/>
      <c r="I22" s="225"/>
      <c r="J22" s="225"/>
      <c r="K22" s="14" t="s">
        <v>34</v>
      </c>
    </row>
    <row r="23" spans="1:12" x14ac:dyDescent="0.45">
      <c r="B23" s="239" t="s">
        <v>36</v>
      </c>
      <c r="C23" s="240"/>
      <c r="D23" s="240"/>
      <c r="E23" s="241"/>
      <c r="F23" s="242" t="s">
        <v>29</v>
      </c>
      <c r="G23" s="244" t="s">
        <v>7</v>
      </c>
      <c r="H23" s="245"/>
      <c r="I23" s="246"/>
      <c r="J23" s="226" t="s">
        <v>18</v>
      </c>
      <c r="K23" s="277" t="s">
        <v>19</v>
      </c>
    </row>
    <row r="24" spans="1:12" ht="18" customHeight="1" x14ac:dyDescent="0.45">
      <c r="B24" s="155" t="s">
        <v>179</v>
      </c>
      <c r="C24" s="156" t="s">
        <v>180</v>
      </c>
      <c r="D24" s="156"/>
      <c r="E24" s="157"/>
      <c r="F24" s="243"/>
      <c r="G24" s="247"/>
      <c r="H24" s="248"/>
      <c r="I24" s="249"/>
      <c r="J24" s="227"/>
      <c r="K24" s="278"/>
    </row>
    <row r="25" spans="1:12" ht="18" customHeight="1" x14ac:dyDescent="0.45">
      <c r="B25" s="158">
        <v>1240</v>
      </c>
      <c r="C25" s="252" t="str">
        <f>_xlfn.XLOOKUP(B25,'H 11 aanwijzingen'!$A$19:$A$72,'H 11 aanwijzingen'!$B$19:$B$72,"nog geen rekening gekozen",1)</f>
        <v>Vooruitbetaalde bedragen</v>
      </c>
      <c r="D25" s="253"/>
      <c r="E25" s="254"/>
      <c r="F25" s="163"/>
      <c r="G25" s="233" t="s">
        <v>186</v>
      </c>
      <c r="H25" s="219"/>
      <c r="I25" s="220"/>
      <c r="J25" s="166">
        <v>4800</v>
      </c>
      <c r="K25" s="167"/>
    </row>
    <row r="26" spans="1:12" ht="18" customHeight="1" x14ac:dyDescent="0.45">
      <c r="B26" s="158">
        <v>1600</v>
      </c>
      <c r="C26" s="252" t="str">
        <f>_xlfn.XLOOKUP(B26,'H 11 aanwijzingen'!$A$19:$A$72,'H 11 aanwijzingen'!$B$19:$B$72,"nog geen rekening gekozen",1)</f>
        <v>Te verrekenen omzetbelasting</v>
      </c>
      <c r="D26" s="253"/>
      <c r="E26" s="254"/>
      <c r="F26" s="163"/>
      <c r="G26" s="233" t="s">
        <v>203</v>
      </c>
      <c r="H26" s="219"/>
      <c r="I26" s="220"/>
      <c r="J26" s="166">
        <v>1008</v>
      </c>
      <c r="K26" s="167"/>
    </row>
    <row r="27" spans="1:12" ht="18" customHeight="1" x14ac:dyDescent="0.45">
      <c r="B27" s="158">
        <v>1400</v>
      </c>
      <c r="C27" s="252" t="str">
        <f>_xlfn.XLOOKUP(B27,'H 11 aanwijzingen'!$A$19:$A$72,'H 11 aanwijzingen'!$B$19:$B$72,"nog geen rekening gekozen",1)</f>
        <v>Crediteuren</v>
      </c>
      <c r="D27" s="253"/>
      <c r="E27" s="254"/>
      <c r="F27" s="163">
        <v>14051</v>
      </c>
      <c r="G27" s="233" t="s">
        <v>186</v>
      </c>
      <c r="H27" s="219"/>
      <c r="I27" s="220"/>
      <c r="J27" s="166"/>
      <c r="K27" s="167">
        <v>5808</v>
      </c>
    </row>
    <row r="28" spans="1:12" ht="18" customHeight="1" x14ac:dyDescent="0.45">
      <c r="B28" s="158"/>
      <c r="C28" s="252"/>
      <c r="D28" s="253"/>
      <c r="E28" s="254"/>
      <c r="F28" s="159"/>
      <c r="G28" s="49"/>
      <c r="H28" s="50"/>
      <c r="I28" s="51"/>
      <c r="J28" s="161"/>
      <c r="K28" s="162"/>
    </row>
    <row r="29" spans="1:12" ht="18" customHeight="1" x14ac:dyDescent="0.45">
      <c r="B29" s="158"/>
      <c r="C29" s="252"/>
      <c r="D29" s="253"/>
      <c r="E29" s="254"/>
      <c r="F29" s="159"/>
      <c r="G29" s="255"/>
      <c r="H29" s="256"/>
      <c r="I29" s="257"/>
      <c r="J29" s="161"/>
      <c r="K29" s="162"/>
    </row>
    <row r="30" spans="1:12" ht="18" customHeight="1" x14ac:dyDescent="0.45">
      <c r="B30" s="44"/>
      <c r="C30" s="25"/>
      <c r="D30" s="25"/>
      <c r="E30" s="25"/>
      <c r="F30" s="24"/>
      <c r="G30" s="46"/>
      <c r="H30" s="46"/>
      <c r="I30" s="46"/>
      <c r="J30" s="17"/>
      <c r="K30" s="18"/>
    </row>
    <row r="31" spans="1:12" x14ac:dyDescent="0.45">
      <c r="A31" s="58" t="s">
        <v>24</v>
      </c>
      <c r="B31" s="2" t="s">
        <v>248</v>
      </c>
    </row>
    <row r="32" spans="1:12" ht="18" customHeight="1" x14ac:dyDescent="0.45">
      <c r="B32" s="224" t="s">
        <v>33</v>
      </c>
      <c r="C32" s="225"/>
      <c r="D32" s="225"/>
      <c r="E32" s="225"/>
      <c r="F32" s="225"/>
      <c r="G32" s="225"/>
      <c r="H32" s="225"/>
      <c r="I32" s="225"/>
      <c r="J32" s="225"/>
      <c r="K32" s="14" t="s">
        <v>34</v>
      </c>
    </row>
    <row r="33" spans="1:11" ht="18" customHeight="1" x14ac:dyDescent="0.45">
      <c r="B33" s="239" t="s">
        <v>36</v>
      </c>
      <c r="C33" s="240"/>
      <c r="D33" s="240"/>
      <c r="E33" s="241"/>
      <c r="F33" s="242" t="s">
        <v>29</v>
      </c>
      <c r="G33" s="244" t="s">
        <v>7</v>
      </c>
      <c r="H33" s="245"/>
      <c r="I33" s="246"/>
      <c r="J33" s="226" t="s">
        <v>18</v>
      </c>
      <c r="K33" s="277" t="s">
        <v>19</v>
      </c>
    </row>
    <row r="34" spans="1:11" ht="18" customHeight="1" x14ac:dyDescent="0.45">
      <c r="B34" s="155" t="s">
        <v>179</v>
      </c>
      <c r="C34" s="156" t="s">
        <v>180</v>
      </c>
      <c r="D34" s="156"/>
      <c r="E34" s="157"/>
      <c r="F34" s="243"/>
      <c r="G34" s="247"/>
      <c r="H34" s="248"/>
      <c r="I34" s="249"/>
      <c r="J34" s="227"/>
      <c r="K34" s="278"/>
    </row>
    <row r="35" spans="1:11" ht="18" customHeight="1" x14ac:dyDescent="0.45">
      <c r="B35" s="158">
        <v>4200</v>
      </c>
      <c r="C35" s="252" t="str">
        <f>_xlfn.XLOOKUP(B35,'H 11 aanwijzingen'!$A$19:$A$72,'H 11 aanwijzingen'!$B$19:$B$72,"nog geen rekening gekozen",1)</f>
        <v>Huurkosten</v>
      </c>
      <c r="D35" s="253"/>
      <c r="E35" s="254"/>
      <c r="F35" s="159"/>
      <c r="G35" s="288">
        <v>45566</v>
      </c>
      <c r="H35" s="289"/>
      <c r="I35" s="290"/>
      <c r="J35" s="191">
        <v>1600</v>
      </c>
      <c r="K35" s="98"/>
    </row>
    <row r="36" spans="1:11" ht="18" customHeight="1" x14ac:dyDescent="0.45">
      <c r="B36" s="158">
        <v>1240</v>
      </c>
      <c r="C36" s="252" t="str">
        <f>_xlfn.XLOOKUP(B36,'H 11 aanwijzingen'!$A$19:$A$72,'H 11 aanwijzingen'!$B$19:$B$72,"nog geen rekening gekozen",1)</f>
        <v>Vooruitbetaalde bedragen</v>
      </c>
      <c r="D36" s="253"/>
      <c r="E36" s="254"/>
      <c r="F36" s="159"/>
      <c r="G36" s="288">
        <v>45566</v>
      </c>
      <c r="H36" s="289"/>
      <c r="I36" s="290"/>
      <c r="J36" s="191"/>
      <c r="K36" s="98">
        <v>1600</v>
      </c>
    </row>
    <row r="37" spans="1:11" ht="18" customHeight="1" x14ac:dyDescent="0.45">
      <c r="B37" s="158"/>
      <c r="C37" s="252"/>
      <c r="D37" s="253"/>
      <c r="E37" s="254"/>
      <c r="F37" s="159"/>
      <c r="G37" s="49"/>
      <c r="H37" s="50"/>
      <c r="I37" s="51"/>
      <c r="J37" s="161"/>
      <c r="K37" s="162"/>
    </row>
    <row r="38" spans="1:11" x14ac:dyDescent="0.45">
      <c r="B38" s="44"/>
      <c r="C38" s="25"/>
      <c r="D38" s="25"/>
      <c r="E38" s="25"/>
      <c r="F38" s="24"/>
      <c r="G38" s="45"/>
      <c r="H38" s="45"/>
      <c r="I38" s="45"/>
      <c r="J38" s="17"/>
      <c r="K38" s="18"/>
    </row>
    <row r="39" spans="1:11" x14ac:dyDescent="0.45">
      <c r="A39" s="58" t="s">
        <v>25</v>
      </c>
      <c r="B39" s="2" t="s">
        <v>249</v>
      </c>
    </row>
    <row r="40" spans="1:11" ht="16.899999999999999" customHeight="1" x14ac:dyDescent="0.45">
      <c r="B40" s="228" t="s">
        <v>135</v>
      </c>
      <c r="C40" s="229"/>
      <c r="D40" s="229"/>
      <c r="E40" s="229"/>
      <c r="F40" s="229"/>
      <c r="G40" s="229"/>
      <c r="H40" s="229"/>
      <c r="I40" s="229"/>
      <c r="J40" s="13" t="s">
        <v>12</v>
      </c>
    </row>
    <row r="41" spans="1:11" ht="30" x14ac:dyDescent="0.45">
      <c r="B41" s="170" t="s">
        <v>16</v>
      </c>
      <c r="C41" s="170" t="s">
        <v>0</v>
      </c>
      <c r="D41" s="170" t="s">
        <v>28</v>
      </c>
      <c r="E41" s="291" t="s">
        <v>7</v>
      </c>
      <c r="F41" s="292"/>
      <c r="G41" s="292"/>
      <c r="H41" s="293"/>
      <c r="I41" s="174" t="s">
        <v>18</v>
      </c>
      <c r="J41" s="174" t="s">
        <v>19</v>
      </c>
    </row>
    <row r="42" spans="1:11" ht="18" customHeight="1" x14ac:dyDescent="0.45">
      <c r="B42" s="171">
        <v>45474</v>
      </c>
      <c r="C42" s="150">
        <v>50</v>
      </c>
      <c r="D42" s="150"/>
      <c r="E42" s="260" t="s">
        <v>206</v>
      </c>
      <c r="F42" s="261"/>
      <c r="G42" s="261"/>
      <c r="H42" s="262"/>
      <c r="I42" s="96">
        <f>3*1600</f>
        <v>4800</v>
      </c>
      <c r="J42" s="96"/>
    </row>
    <row r="43" spans="1:11" ht="18" customHeight="1" x14ac:dyDescent="0.45">
      <c r="B43" s="171">
        <v>45504</v>
      </c>
      <c r="C43" s="150">
        <v>90</v>
      </c>
      <c r="D43" s="150"/>
      <c r="E43" s="260" t="s">
        <v>207</v>
      </c>
      <c r="F43" s="261"/>
      <c r="G43" s="261"/>
      <c r="H43" s="262"/>
      <c r="I43" s="96"/>
      <c r="J43" s="96">
        <v>1600</v>
      </c>
    </row>
    <row r="44" spans="1:11" ht="18" customHeight="1" x14ac:dyDescent="0.45">
      <c r="B44" s="171">
        <v>45535</v>
      </c>
      <c r="C44" s="150">
        <v>90</v>
      </c>
      <c r="D44" s="150" t="s">
        <v>188</v>
      </c>
      <c r="E44" s="260" t="s">
        <v>208</v>
      </c>
      <c r="F44" s="261"/>
      <c r="G44" s="261"/>
      <c r="H44" s="262"/>
      <c r="I44" s="96"/>
      <c r="J44" s="96">
        <f>J43</f>
        <v>1600</v>
      </c>
    </row>
    <row r="45" spans="1:11" ht="18" customHeight="1" x14ac:dyDescent="0.45">
      <c r="B45" s="171">
        <v>45565</v>
      </c>
      <c r="C45" s="150">
        <v>90</v>
      </c>
      <c r="D45" s="150" t="s">
        <v>188</v>
      </c>
      <c r="E45" s="260" t="s">
        <v>209</v>
      </c>
      <c r="F45" s="261"/>
      <c r="G45" s="261"/>
      <c r="H45" s="262"/>
      <c r="I45" s="96"/>
      <c r="J45" s="96">
        <f>J44</f>
        <v>1600</v>
      </c>
    </row>
    <row r="46" spans="1:11" ht="18" customHeight="1" x14ac:dyDescent="0.45">
      <c r="B46" s="171">
        <v>45566</v>
      </c>
      <c r="C46" s="150">
        <v>50</v>
      </c>
      <c r="D46" s="150" t="s">
        <v>247</v>
      </c>
      <c r="E46" s="260" t="s">
        <v>210</v>
      </c>
      <c r="F46" s="261"/>
      <c r="G46" s="261"/>
      <c r="H46" s="262"/>
      <c r="I46" s="96">
        <v>4800</v>
      </c>
      <c r="J46" s="96"/>
    </row>
    <row r="47" spans="1:11" ht="18" customHeight="1" x14ac:dyDescent="0.45">
      <c r="B47" s="171">
        <v>45596</v>
      </c>
      <c r="C47" s="150">
        <v>90</v>
      </c>
      <c r="D47" s="150" t="s">
        <v>250</v>
      </c>
      <c r="E47" s="260" t="s">
        <v>211</v>
      </c>
      <c r="F47" s="261"/>
      <c r="G47" s="261"/>
      <c r="H47" s="262"/>
      <c r="I47" s="96"/>
      <c r="J47" s="96">
        <f>J45</f>
        <v>1600</v>
      </c>
    </row>
    <row r="48" spans="1:11" ht="18" customHeight="1" x14ac:dyDescent="0.45">
      <c r="B48" s="171">
        <v>45626</v>
      </c>
      <c r="C48" s="150">
        <v>90</v>
      </c>
      <c r="D48" s="150" t="s">
        <v>188</v>
      </c>
      <c r="E48" s="260" t="s">
        <v>212</v>
      </c>
      <c r="F48" s="261"/>
      <c r="G48" s="261"/>
      <c r="H48" s="262"/>
      <c r="I48" s="96"/>
      <c r="J48" s="96">
        <f>J47</f>
        <v>1600</v>
      </c>
    </row>
    <row r="49" spans="1:10" ht="18" customHeight="1" x14ac:dyDescent="0.45">
      <c r="B49" s="171">
        <v>45657</v>
      </c>
      <c r="C49" s="150">
        <v>90</v>
      </c>
      <c r="D49" s="150" t="s">
        <v>188</v>
      </c>
      <c r="E49" s="260" t="s">
        <v>213</v>
      </c>
      <c r="F49" s="261"/>
      <c r="G49" s="261"/>
      <c r="H49" s="262"/>
      <c r="I49" s="97"/>
      <c r="J49" s="96">
        <f>J48</f>
        <v>1600</v>
      </c>
    </row>
    <row r="50" spans="1:10" ht="18" customHeight="1" x14ac:dyDescent="0.45">
      <c r="B50" s="180"/>
      <c r="C50" s="180"/>
      <c r="D50" s="180"/>
      <c r="E50" s="272" t="s">
        <v>201</v>
      </c>
      <c r="F50" s="273"/>
      <c r="G50" s="273"/>
      <c r="H50" s="274"/>
      <c r="I50" s="175">
        <f>SUM(I42:I46)</f>
        <v>9600</v>
      </c>
      <c r="J50" s="175">
        <f>SUM(J43:J49)</f>
        <v>9600</v>
      </c>
    </row>
    <row r="51" spans="1:10" ht="18" customHeight="1" x14ac:dyDescent="0.45">
      <c r="B51" s="192"/>
      <c r="C51" s="154"/>
      <c r="D51" s="154"/>
      <c r="E51" s="294"/>
      <c r="F51" s="295"/>
      <c r="G51" s="295"/>
      <c r="H51" s="296"/>
      <c r="I51" s="185"/>
      <c r="J51" s="193"/>
    </row>
    <row r="52" spans="1:10" ht="18" customHeight="1" x14ac:dyDescent="0.45">
      <c r="B52" s="183"/>
      <c r="C52" s="183"/>
      <c r="D52" s="183"/>
      <c r="E52" s="266"/>
      <c r="F52" s="267"/>
      <c r="G52" s="267"/>
      <c r="H52" s="268"/>
      <c r="I52" s="194"/>
      <c r="J52" s="194"/>
    </row>
    <row r="54" spans="1:10" x14ac:dyDescent="0.4">
      <c r="A54" s="58" t="s">
        <v>123</v>
      </c>
      <c r="B54" s="23" t="s">
        <v>251</v>
      </c>
    </row>
    <row r="55" spans="1:10" ht="17.45" customHeight="1" x14ac:dyDescent="0.45">
      <c r="B55" s="228" t="s">
        <v>124</v>
      </c>
      <c r="C55" s="229"/>
      <c r="D55" s="229"/>
      <c r="E55" s="229"/>
      <c r="F55" s="229"/>
      <c r="G55" s="229"/>
      <c r="H55" s="229"/>
      <c r="I55" s="229"/>
      <c r="J55" s="13" t="s">
        <v>12</v>
      </c>
    </row>
    <row r="56" spans="1:10" ht="30" x14ac:dyDescent="0.45">
      <c r="B56" s="170" t="s">
        <v>16</v>
      </c>
      <c r="C56" s="170" t="s">
        <v>0</v>
      </c>
      <c r="D56" s="170" t="s">
        <v>28</v>
      </c>
      <c r="E56" s="291" t="s">
        <v>7</v>
      </c>
      <c r="F56" s="292"/>
      <c r="G56" s="292"/>
      <c r="H56" s="293"/>
      <c r="I56" s="174" t="s">
        <v>18</v>
      </c>
      <c r="J56" s="174" t="s">
        <v>19</v>
      </c>
    </row>
    <row r="57" spans="1:10" ht="18" customHeight="1" x14ac:dyDescent="0.45">
      <c r="B57" s="171">
        <v>45504</v>
      </c>
      <c r="C57" s="150">
        <v>90</v>
      </c>
      <c r="D57" s="150"/>
      <c r="E57" s="260" t="s">
        <v>207</v>
      </c>
      <c r="F57" s="261"/>
      <c r="G57" s="261"/>
      <c r="H57" s="262"/>
      <c r="I57" s="96">
        <v>1600</v>
      </c>
      <c r="J57" s="97"/>
    </row>
    <row r="58" spans="1:10" ht="18" customHeight="1" x14ac:dyDescent="0.45">
      <c r="B58" s="171">
        <v>45535</v>
      </c>
      <c r="C58" s="150">
        <v>90</v>
      </c>
      <c r="D58" s="150" t="s">
        <v>188</v>
      </c>
      <c r="E58" s="260" t="s">
        <v>208</v>
      </c>
      <c r="F58" s="261"/>
      <c r="G58" s="261"/>
      <c r="H58" s="262"/>
      <c r="I58" s="96">
        <f>I57</f>
        <v>1600</v>
      </c>
      <c r="J58" s="97"/>
    </row>
    <row r="59" spans="1:10" ht="18" customHeight="1" x14ac:dyDescent="0.45">
      <c r="B59" s="171">
        <v>45565</v>
      </c>
      <c r="C59" s="150">
        <v>90</v>
      </c>
      <c r="D59" s="150" t="s">
        <v>188</v>
      </c>
      <c r="E59" s="260" t="s">
        <v>209</v>
      </c>
      <c r="F59" s="261"/>
      <c r="G59" s="261"/>
      <c r="H59" s="262"/>
      <c r="I59" s="96">
        <f>I58</f>
        <v>1600</v>
      </c>
      <c r="J59" s="97"/>
    </row>
    <row r="60" spans="1:10" ht="18" customHeight="1" x14ac:dyDescent="0.45">
      <c r="B60" s="171">
        <v>45596</v>
      </c>
      <c r="C60" s="150">
        <v>90</v>
      </c>
      <c r="D60" s="150" t="s">
        <v>250</v>
      </c>
      <c r="E60" s="260" t="s">
        <v>211</v>
      </c>
      <c r="F60" s="261"/>
      <c r="G60" s="261"/>
      <c r="H60" s="262"/>
      <c r="I60" s="96">
        <f>I59</f>
        <v>1600</v>
      </c>
      <c r="J60" s="97"/>
    </row>
    <row r="61" spans="1:10" ht="18" customHeight="1" x14ac:dyDescent="0.45">
      <c r="B61" s="171">
        <v>45626</v>
      </c>
      <c r="C61" s="150">
        <v>90</v>
      </c>
      <c r="D61" s="150" t="s">
        <v>188</v>
      </c>
      <c r="E61" s="260" t="s">
        <v>212</v>
      </c>
      <c r="F61" s="261"/>
      <c r="G61" s="261"/>
      <c r="H61" s="262"/>
      <c r="I61" s="96">
        <f>I60</f>
        <v>1600</v>
      </c>
      <c r="J61" s="97"/>
    </row>
    <row r="62" spans="1:10" ht="18" customHeight="1" x14ac:dyDescent="0.45">
      <c r="B62" s="171">
        <v>45657</v>
      </c>
      <c r="C62" s="150">
        <v>90</v>
      </c>
      <c r="D62" s="150" t="s">
        <v>188</v>
      </c>
      <c r="E62" s="260" t="s">
        <v>213</v>
      </c>
      <c r="F62" s="261"/>
      <c r="G62" s="261"/>
      <c r="H62" s="262"/>
      <c r="I62" s="96">
        <f>I61</f>
        <v>1600</v>
      </c>
      <c r="J62" s="97"/>
    </row>
    <row r="63" spans="1:10" ht="18" customHeight="1" x14ac:dyDescent="0.45">
      <c r="B63" s="171">
        <v>45657</v>
      </c>
      <c r="C63" s="150"/>
      <c r="D63" s="150"/>
      <c r="E63" s="260" t="s">
        <v>189</v>
      </c>
      <c r="F63" s="261"/>
      <c r="G63" s="261"/>
      <c r="H63" s="262"/>
      <c r="I63" s="96"/>
      <c r="J63" s="98">
        <v>9600</v>
      </c>
    </row>
    <row r="64" spans="1:10" ht="18" customHeight="1" x14ac:dyDescent="0.45">
      <c r="B64" s="180"/>
      <c r="C64" s="180"/>
      <c r="D64" s="180"/>
      <c r="E64" s="272" t="s">
        <v>201</v>
      </c>
      <c r="F64" s="273"/>
      <c r="G64" s="273"/>
      <c r="H64" s="274"/>
      <c r="I64" s="190">
        <f>SUM(I57:I63)</f>
        <v>9600</v>
      </c>
      <c r="J64" s="190">
        <f>SUM(J63)</f>
        <v>9600</v>
      </c>
    </row>
    <row r="65" spans="1:11" ht="18" customHeight="1" x14ac:dyDescent="0.45">
      <c r="B65" s="192"/>
      <c r="C65" s="154"/>
      <c r="D65" s="154"/>
      <c r="E65" s="294"/>
      <c r="F65" s="295"/>
      <c r="G65" s="295"/>
      <c r="H65" s="296"/>
      <c r="I65" s="193"/>
      <c r="J65" s="195"/>
    </row>
    <row r="66" spans="1:11" ht="18" customHeight="1" x14ac:dyDescent="0.45">
      <c r="B66" s="183"/>
      <c r="C66" s="183"/>
      <c r="D66" s="183"/>
      <c r="E66" s="266"/>
      <c r="F66" s="267"/>
      <c r="G66" s="267"/>
      <c r="H66" s="268"/>
      <c r="I66" s="194"/>
      <c r="J66" s="194"/>
    </row>
    <row r="68" spans="1:11" x14ac:dyDescent="0.4">
      <c r="A68" s="58" t="s">
        <v>125</v>
      </c>
      <c r="B68" s="23" t="s">
        <v>252</v>
      </c>
    </row>
    <row r="69" spans="1:11" ht="18" customHeight="1" x14ac:dyDescent="0.45">
      <c r="B69" s="2" t="s">
        <v>253</v>
      </c>
    </row>
    <row r="72" spans="1:11" x14ac:dyDescent="0.45">
      <c r="B72" s="1" t="s">
        <v>141</v>
      </c>
    </row>
    <row r="73" spans="1:11" ht="18" customHeight="1" x14ac:dyDescent="0.45">
      <c r="A73" s="58" t="s">
        <v>21</v>
      </c>
      <c r="B73" s="2" t="s">
        <v>142</v>
      </c>
    </row>
    <row r="74" spans="1:11" ht="10.9" customHeight="1" x14ac:dyDescent="0.45">
      <c r="A74" s="4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45">
      <c r="A75" s="4"/>
      <c r="B75" s="5" t="s">
        <v>105</v>
      </c>
      <c r="C75" s="3"/>
      <c r="D75" s="3"/>
      <c r="E75" s="3"/>
      <c r="F75" s="3"/>
      <c r="G75" s="3"/>
      <c r="H75" s="3"/>
      <c r="I75" s="3"/>
      <c r="J75" s="3"/>
      <c r="K75" s="3"/>
    </row>
    <row r="76" spans="1:11" ht="10.9" customHeight="1" x14ac:dyDescent="0.45">
      <c r="A76" s="4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8" customHeight="1" x14ac:dyDescent="0.45">
      <c r="A77" s="4"/>
      <c r="B77" s="11" t="s">
        <v>106</v>
      </c>
      <c r="C77" s="118">
        <v>11028</v>
      </c>
      <c r="D77" s="118" t="s">
        <v>214</v>
      </c>
      <c r="E77" s="3"/>
      <c r="F77" s="3"/>
      <c r="G77" s="3"/>
      <c r="H77" s="3"/>
      <c r="I77" s="3"/>
      <c r="J77" s="3"/>
      <c r="K77" s="3"/>
    </row>
    <row r="78" spans="1:11" ht="10.9" customHeight="1" x14ac:dyDescent="0.45">
      <c r="A78" s="4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8" customHeight="1" x14ac:dyDescent="0.45">
      <c r="A79" s="4"/>
      <c r="B79" s="303" t="s">
        <v>0</v>
      </c>
      <c r="C79" s="304"/>
      <c r="D79" s="7">
        <v>60</v>
      </c>
      <c r="E79" s="3"/>
      <c r="F79" s="305" t="s">
        <v>31</v>
      </c>
      <c r="G79" s="306"/>
      <c r="H79" s="132" t="s">
        <v>185</v>
      </c>
      <c r="I79" s="3"/>
      <c r="J79" s="3"/>
      <c r="K79" s="3"/>
    </row>
    <row r="80" spans="1:11" ht="18" customHeight="1" x14ac:dyDescent="0.45">
      <c r="A80" s="4"/>
      <c r="B80" s="303" t="s">
        <v>107</v>
      </c>
      <c r="C80" s="304"/>
      <c r="D80" s="82" t="s">
        <v>254</v>
      </c>
      <c r="E80" s="3"/>
      <c r="F80" s="305" t="s">
        <v>5</v>
      </c>
      <c r="G80" s="306"/>
      <c r="H80" s="118" t="s">
        <v>205</v>
      </c>
      <c r="I80" s="3"/>
      <c r="J80" s="3"/>
      <c r="K80" s="3"/>
    </row>
    <row r="81" spans="1:11" ht="18" customHeight="1" x14ac:dyDescent="0.45">
      <c r="A81" s="4"/>
      <c r="B81" s="303" t="s">
        <v>1</v>
      </c>
      <c r="C81" s="304"/>
      <c r="D81" s="131">
        <v>45566</v>
      </c>
      <c r="E81" s="3"/>
      <c r="F81" s="305" t="s">
        <v>108</v>
      </c>
      <c r="G81" s="306"/>
      <c r="H81" s="133">
        <v>5808</v>
      </c>
      <c r="I81" s="3" t="s">
        <v>12</v>
      </c>
      <c r="J81" s="3"/>
      <c r="K81" s="3"/>
    </row>
    <row r="82" spans="1:11" ht="10.9" customHeight="1" x14ac:dyDescent="0.45">
      <c r="A82" s="4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45">
      <c r="A83" s="4"/>
      <c r="B83" s="5" t="s">
        <v>13</v>
      </c>
      <c r="C83" s="3"/>
      <c r="D83" s="3"/>
      <c r="E83" s="3"/>
      <c r="F83" s="3"/>
      <c r="G83" s="3"/>
      <c r="H83" s="3"/>
      <c r="I83" s="3"/>
      <c r="J83" s="3"/>
      <c r="K83" s="3"/>
    </row>
    <row r="84" spans="1:11" ht="10.9" customHeight="1" x14ac:dyDescent="0.45">
      <c r="A84" s="4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32.450000000000003" customHeight="1" x14ac:dyDescent="0.45">
      <c r="A85" s="4"/>
      <c r="B85" s="83" t="s">
        <v>101</v>
      </c>
      <c r="C85" s="83" t="s">
        <v>2</v>
      </c>
      <c r="D85" s="57" t="s">
        <v>102</v>
      </c>
      <c r="E85" s="84" t="s">
        <v>103</v>
      </c>
      <c r="F85" s="84" t="s">
        <v>3</v>
      </c>
      <c r="G85" s="84" t="s">
        <v>26</v>
      </c>
      <c r="H85" s="53" t="s">
        <v>181</v>
      </c>
      <c r="I85" s="84" t="s">
        <v>11</v>
      </c>
      <c r="J85" s="84" t="s">
        <v>4</v>
      </c>
      <c r="K85" s="3"/>
    </row>
    <row r="86" spans="1:11" ht="18" customHeight="1" x14ac:dyDescent="0.45">
      <c r="A86" s="4"/>
      <c r="B86" s="99"/>
      <c r="C86" s="118">
        <v>1260</v>
      </c>
      <c r="D86" s="99"/>
      <c r="E86" s="133">
        <v>4800</v>
      </c>
      <c r="F86" s="118">
        <v>1</v>
      </c>
      <c r="G86" s="134">
        <v>0.21</v>
      </c>
      <c r="H86" s="118" t="s">
        <v>187</v>
      </c>
      <c r="I86" s="133">
        <v>4800</v>
      </c>
      <c r="J86" s="133">
        <v>1008</v>
      </c>
      <c r="K86" s="3"/>
    </row>
    <row r="87" spans="1:11" ht="18" customHeight="1" x14ac:dyDescent="0.45">
      <c r="A87" s="4"/>
      <c r="B87" s="16"/>
      <c r="C87" s="55"/>
      <c r="D87" s="16"/>
      <c r="E87" s="39"/>
      <c r="F87" s="55"/>
      <c r="G87" s="38"/>
      <c r="H87" s="55"/>
      <c r="I87" s="39"/>
      <c r="J87" s="39"/>
      <c r="K87" s="3"/>
    </row>
    <row r="88" spans="1:11" ht="10.9" customHeight="1" x14ac:dyDescent="0.4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90" spans="1:11" x14ac:dyDescent="0.45">
      <c r="A90" s="58" t="s">
        <v>27</v>
      </c>
      <c r="B90" s="2" t="s">
        <v>143</v>
      </c>
    </row>
    <row r="91" spans="1:11" ht="18" customHeight="1" x14ac:dyDescent="0.45">
      <c r="B91" s="224" t="s">
        <v>33</v>
      </c>
      <c r="C91" s="225"/>
      <c r="D91" s="225"/>
      <c r="E91" s="225"/>
      <c r="F91" s="225"/>
      <c r="G91" s="225"/>
      <c r="H91" s="225"/>
      <c r="I91" s="225"/>
      <c r="J91" s="225"/>
      <c r="K91" s="14" t="s">
        <v>34</v>
      </c>
    </row>
    <row r="92" spans="1:11" ht="18" customHeight="1" x14ac:dyDescent="0.45">
      <c r="B92" s="239" t="s">
        <v>36</v>
      </c>
      <c r="C92" s="240"/>
      <c r="D92" s="240"/>
      <c r="E92" s="241"/>
      <c r="F92" s="242" t="s">
        <v>29</v>
      </c>
      <c r="G92" s="244" t="s">
        <v>7</v>
      </c>
      <c r="H92" s="245"/>
      <c r="I92" s="246"/>
      <c r="J92" s="226" t="s">
        <v>18</v>
      </c>
      <c r="K92" s="277" t="s">
        <v>19</v>
      </c>
    </row>
    <row r="93" spans="1:11" ht="18" customHeight="1" x14ac:dyDescent="0.45">
      <c r="B93" s="155" t="s">
        <v>179</v>
      </c>
      <c r="C93" s="156" t="s">
        <v>180</v>
      </c>
      <c r="D93" s="156"/>
      <c r="E93" s="157"/>
      <c r="F93" s="243"/>
      <c r="G93" s="247"/>
      <c r="H93" s="248"/>
      <c r="I93" s="249"/>
      <c r="J93" s="227"/>
      <c r="K93" s="278"/>
    </row>
    <row r="94" spans="1:11" ht="18" customHeight="1" x14ac:dyDescent="0.45">
      <c r="B94" s="158">
        <v>1260</v>
      </c>
      <c r="C94" s="252" t="str">
        <f>_xlfn.XLOOKUP(B94,'H 11 aanwijzingen'!$A$19:$A$72,'H 11 aanwijzingen'!$B$19:$B$72,"nog geen rekening gekozen",1)</f>
        <v>Vooruitontvangen bedragen</v>
      </c>
      <c r="D94" s="253"/>
      <c r="E94" s="254"/>
      <c r="F94" s="163"/>
      <c r="G94" s="231" t="s">
        <v>210</v>
      </c>
      <c r="H94" s="232"/>
      <c r="I94" s="232"/>
      <c r="J94" s="97"/>
      <c r="K94" s="196">
        <v>4800</v>
      </c>
    </row>
    <row r="95" spans="1:11" ht="18" customHeight="1" x14ac:dyDescent="0.45">
      <c r="B95" s="158">
        <v>1650</v>
      </c>
      <c r="C95" s="252" t="str">
        <f>_xlfn.XLOOKUP(B95,'H 11 aanwijzingen'!$A$19:$A$72,'H 11 aanwijzingen'!$B$19:$B$72,"nog geen rekening gekozen",1)</f>
        <v>Verschuldigde omzetbelasting hoog</v>
      </c>
      <c r="D95" s="253"/>
      <c r="E95" s="254"/>
      <c r="F95" s="163"/>
      <c r="G95" s="135" t="s">
        <v>214</v>
      </c>
      <c r="H95" s="105"/>
      <c r="I95" s="106"/>
      <c r="J95" s="196"/>
      <c r="K95" s="197">
        <v>1008</v>
      </c>
    </row>
    <row r="96" spans="1:11" ht="18" customHeight="1" x14ac:dyDescent="0.45">
      <c r="B96" s="158">
        <v>1100</v>
      </c>
      <c r="C96" s="252" t="str">
        <f>_xlfn.XLOOKUP(B96,'H 11 aanwijzingen'!$A$19:$A$72,'H 11 aanwijzingen'!$B$19:$B$72,"nog geen rekening gekozen",1)</f>
        <v>Debiteuren</v>
      </c>
      <c r="D96" s="253"/>
      <c r="E96" s="254"/>
      <c r="F96" s="163">
        <v>11028</v>
      </c>
      <c r="G96" s="231" t="s">
        <v>210</v>
      </c>
      <c r="H96" s="232"/>
      <c r="I96" s="232"/>
      <c r="J96" s="197">
        <v>5808</v>
      </c>
      <c r="K96" s="97"/>
    </row>
    <row r="97" spans="1:11" ht="18" customHeight="1" x14ac:dyDescent="0.45">
      <c r="B97" s="158"/>
      <c r="C97" s="252"/>
      <c r="D97" s="253"/>
      <c r="E97" s="254"/>
      <c r="F97" s="159"/>
      <c r="G97" s="49"/>
      <c r="H97" s="50"/>
      <c r="I97" s="51"/>
      <c r="J97" s="161"/>
      <c r="K97" s="162"/>
    </row>
    <row r="98" spans="1:11" ht="18" customHeight="1" x14ac:dyDescent="0.45">
      <c r="B98" s="158"/>
      <c r="C98" s="252"/>
      <c r="D98" s="253"/>
      <c r="E98" s="254"/>
      <c r="F98" s="159"/>
      <c r="G98" s="255"/>
      <c r="H98" s="256"/>
      <c r="I98" s="257"/>
      <c r="J98" s="161"/>
      <c r="K98" s="162"/>
    </row>
    <row r="99" spans="1:11" x14ac:dyDescent="0.45">
      <c r="B99" s="44"/>
      <c r="C99" s="25"/>
      <c r="D99" s="25"/>
      <c r="E99" s="25"/>
      <c r="F99" s="24"/>
      <c r="G99" s="54"/>
      <c r="H99" s="54"/>
      <c r="I99" s="54"/>
      <c r="J99" s="17"/>
      <c r="K99" s="18"/>
    </row>
    <row r="100" spans="1:11" ht="18" customHeight="1" x14ac:dyDescent="0.45">
      <c r="A100" s="58" t="s">
        <v>24</v>
      </c>
      <c r="B100" s="224" t="s">
        <v>33</v>
      </c>
      <c r="C100" s="225"/>
      <c r="D100" s="225"/>
      <c r="E100" s="225"/>
      <c r="F100" s="225"/>
      <c r="G100" s="225"/>
      <c r="H100" s="225"/>
      <c r="I100" s="225"/>
      <c r="J100" s="225"/>
      <c r="K100" s="14" t="s">
        <v>34</v>
      </c>
    </row>
    <row r="101" spans="1:11" ht="18" customHeight="1" x14ac:dyDescent="0.45">
      <c r="B101" s="239" t="s">
        <v>36</v>
      </c>
      <c r="C101" s="240"/>
      <c r="D101" s="240"/>
      <c r="E101" s="241"/>
      <c r="F101" s="242" t="s">
        <v>29</v>
      </c>
      <c r="G101" s="244" t="s">
        <v>7</v>
      </c>
      <c r="H101" s="245"/>
      <c r="I101" s="246"/>
      <c r="J101" s="226" t="s">
        <v>18</v>
      </c>
      <c r="K101" s="277" t="s">
        <v>19</v>
      </c>
    </row>
    <row r="102" spans="1:11" ht="18" customHeight="1" x14ac:dyDescent="0.45">
      <c r="B102" s="155" t="s">
        <v>179</v>
      </c>
      <c r="C102" s="156" t="s">
        <v>180</v>
      </c>
      <c r="D102" s="156"/>
      <c r="E102" s="157"/>
      <c r="F102" s="243"/>
      <c r="G102" s="247"/>
      <c r="H102" s="248"/>
      <c r="I102" s="249"/>
      <c r="J102" s="227"/>
      <c r="K102" s="278"/>
    </row>
    <row r="103" spans="1:11" ht="18" customHeight="1" x14ac:dyDescent="0.45">
      <c r="B103" s="158">
        <v>1260</v>
      </c>
      <c r="C103" s="252" t="str">
        <f>_xlfn.XLOOKUP(B103,'H 11 aanwijzingen'!$A$19:$A$72,'H 11 aanwijzingen'!$B$19:$B$72,"nog geen rekening gekozen",1)</f>
        <v>Vooruitontvangen bedragen</v>
      </c>
      <c r="D103" s="253"/>
      <c r="E103" s="254"/>
      <c r="F103" s="159"/>
      <c r="G103" s="231">
        <v>45566</v>
      </c>
      <c r="H103" s="232"/>
      <c r="I103" s="232"/>
      <c r="J103" s="191">
        <v>1600</v>
      </c>
      <c r="K103" s="98"/>
    </row>
    <row r="104" spans="1:11" ht="18" customHeight="1" x14ac:dyDescent="0.45">
      <c r="B104" s="158">
        <v>9200</v>
      </c>
      <c r="C104" s="252" t="str">
        <f>_xlfn.XLOOKUP(B104,'H 11 aanwijzingen'!$A$19:$A$72,'H 11 aanwijzingen'!$B$19:$B$72,"nog geen rekening gekozen",1)</f>
        <v>Huuropbrengsten</v>
      </c>
      <c r="D104" s="253"/>
      <c r="E104" s="254"/>
      <c r="F104" s="159"/>
      <c r="G104" s="288">
        <v>45566</v>
      </c>
      <c r="H104" s="261"/>
      <c r="I104" s="262"/>
      <c r="J104" s="191"/>
      <c r="K104" s="98">
        <v>1600</v>
      </c>
    </row>
    <row r="105" spans="1:11" ht="18" customHeight="1" x14ac:dyDescent="0.45">
      <c r="B105" s="158"/>
      <c r="C105" s="252"/>
      <c r="D105" s="253"/>
      <c r="E105" s="254"/>
      <c r="F105" s="159"/>
      <c r="G105" s="49"/>
      <c r="H105" s="50"/>
      <c r="I105" s="51"/>
      <c r="J105" s="161"/>
      <c r="K105" s="162"/>
    </row>
    <row r="107" spans="1:11" x14ac:dyDescent="0.45">
      <c r="A107" s="58" t="s">
        <v>25</v>
      </c>
      <c r="B107" s="2" t="s">
        <v>255</v>
      </c>
    </row>
    <row r="108" spans="1:11" ht="18" customHeight="1" x14ac:dyDescent="0.45">
      <c r="B108" s="228" t="s">
        <v>144</v>
      </c>
      <c r="C108" s="229"/>
      <c r="D108" s="229"/>
      <c r="E108" s="229"/>
      <c r="F108" s="229"/>
      <c r="G108" s="229"/>
      <c r="H108" s="229"/>
      <c r="I108" s="229"/>
      <c r="J108" s="13" t="s">
        <v>104</v>
      </c>
    </row>
    <row r="109" spans="1:11" ht="30" x14ac:dyDescent="0.45">
      <c r="B109" s="170" t="s">
        <v>16</v>
      </c>
      <c r="C109" s="170" t="s">
        <v>0</v>
      </c>
      <c r="D109" s="170" t="s">
        <v>28</v>
      </c>
      <c r="E109" s="230" t="s">
        <v>7</v>
      </c>
      <c r="F109" s="230"/>
      <c r="G109" s="230"/>
      <c r="H109" s="230"/>
      <c r="I109" s="174" t="s">
        <v>18</v>
      </c>
      <c r="J109" s="174" t="s">
        <v>19</v>
      </c>
    </row>
    <row r="110" spans="1:11" ht="18" customHeight="1" x14ac:dyDescent="0.45">
      <c r="B110" s="171">
        <v>45474</v>
      </c>
      <c r="C110" s="150">
        <v>60</v>
      </c>
      <c r="D110" s="150"/>
      <c r="E110" s="232" t="s">
        <v>206</v>
      </c>
      <c r="F110" s="232"/>
      <c r="G110" s="232"/>
      <c r="H110" s="232"/>
      <c r="I110" s="97"/>
      <c r="J110" s="96">
        <f>3*1600</f>
        <v>4800</v>
      </c>
    </row>
    <row r="111" spans="1:11" ht="18" customHeight="1" x14ac:dyDescent="0.45">
      <c r="B111" s="171">
        <v>45504</v>
      </c>
      <c r="C111" s="150">
        <v>90</v>
      </c>
      <c r="D111" s="150"/>
      <c r="E111" s="232" t="s">
        <v>207</v>
      </c>
      <c r="F111" s="232"/>
      <c r="G111" s="232"/>
      <c r="H111" s="232"/>
      <c r="I111" s="96">
        <v>1600</v>
      </c>
      <c r="J111" s="97"/>
    </row>
    <row r="112" spans="1:11" ht="18" customHeight="1" x14ac:dyDescent="0.45">
      <c r="B112" s="171">
        <v>45535</v>
      </c>
      <c r="C112" s="150">
        <v>90</v>
      </c>
      <c r="D112" s="150" t="s">
        <v>188</v>
      </c>
      <c r="E112" s="232" t="s">
        <v>208</v>
      </c>
      <c r="F112" s="232"/>
      <c r="G112" s="232"/>
      <c r="H112" s="232"/>
      <c r="I112" s="96">
        <f>I111</f>
        <v>1600</v>
      </c>
      <c r="J112" s="97"/>
    </row>
    <row r="113" spans="1:10" ht="18" customHeight="1" x14ac:dyDescent="0.45">
      <c r="B113" s="171">
        <v>45565</v>
      </c>
      <c r="C113" s="150">
        <v>90</v>
      </c>
      <c r="D113" s="150" t="s">
        <v>188</v>
      </c>
      <c r="E113" s="232" t="s">
        <v>209</v>
      </c>
      <c r="F113" s="232"/>
      <c r="G113" s="232"/>
      <c r="H113" s="232"/>
      <c r="I113" s="96">
        <f>I112</f>
        <v>1600</v>
      </c>
      <c r="J113" s="97"/>
    </row>
    <row r="114" spans="1:10" ht="18" customHeight="1" x14ac:dyDescent="0.45">
      <c r="B114" s="171">
        <v>45566</v>
      </c>
      <c r="C114" s="150">
        <v>60</v>
      </c>
      <c r="D114" s="150" t="s">
        <v>254</v>
      </c>
      <c r="E114" s="260" t="s">
        <v>210</v>
      </c>
      <c r="F114" s="261"/>
      <c r="G114" s="261"/>
      <c r="H114" s="262"/>
      <c r="I114" s="97"/>
      <c r="J114" s="96">
        <v>4800</v>
      </c>
    </row>
    <row r="115" spans="1:10" ht="18" customHeight="1" x14ac:dyDescent="0.45">
      <c r="B115" s="171">
        <v>45596</v>
      </c>
      <c r="C115" s="150">
        <v>90</v>
      </c>
      <c r="D115" s="150" t="s">
        <v>256</v>
      </c>
      <c r="E115" s="232" t="s">
        <v>211</v>
      </c>
      <c r="F115" s="232"/>
      <c r="G115" s="232"/>
      <c r="H115" s="232"/>
      <c r="I115" s="96">
        <f>I113</f>
        <v>1600</v>
      </c>
      <c r="J115" s="97"/>
    </row>
    <row r="116" spans="1:10" ht="18" customHeight="1" x14ac:dyDescent="0.45">
      <c r="B116" s="171">
        <v>45626</v>
      </c>
      <c r="C116" s="150">
        <v>90</v>
      </c>
      <c r="D116" s="150" t="s">
        <v>188</v>
      </c>
      <c r="E116" s="232" t="s">
        <v>212</v>
      </c>
      <c r="F116" s="232"/>
      <c r="G116" s="232"/>
      <c r="H116" s="232"/>
      <c r="I116" s="96">
        <f>I115</f>
        <v>1600</v>
      </c>
      <c r="J116" s="97"/>
    </row>
    <row r="117" spans="1:10" ht="18" customHeight="1" x14ac:dyDescent="0.45">
      <c r="B117" s="171">
        <v>45657</v>
      </c>
      <c r="C117" s="150">
        <v>90</v>
      </c>
      <c r="D117" s="150" t="s">
        <v>188</v>
      </c>
      <c r="E117" s="232" t="s">
        <v>213</v>
      </c>
      <c r="F117" s="232"/>
      <c r="G117" s="232"/>
      <c r="H117" s="232"/>
      <c r="I117" s="96">
        <f>I116</f>
        <v>1600</v>
      </c>
      <c r="J117" s="97"/>
    </row>
    <row r="118" spans="1:10" ht="18" customHeight="1" x14ac:dyDescent="0.45">
      <c r="B118" s="180"/>
      <c r="C118" s="180"/>
      <c r="D118" s="180"/>
      <c r="E118" s="272" t="s">
        <v>201</v>
      </c>
      <c r="F118" s="273"/>
      <c r="G118" s="273"/>
      <c r="H118" s="274"/>
      <c r="I118" s="190">
        <f>SUM(I110:I117)</f>
        <v>9600</v>
      </c>
      <c r="J118" s="190">
        <f>SUM(J110:J117)</f>
        <v>9600</v>
      </c>
    </row>
    <row r="119" spans="1:10" ht="18" customHeight="1" x14ac:dyDescent="0.45">
      <c r="B119" s="192"/>
      <c r="C119" s="154"/>
      <c r="D119" s="154"/>
      <c r="E119" s="297"/>
      <c r="F119" s="297"/>
      <c r="G119" s="297"/>
      <c r="H119" s="297"/>
      <c r="I119" s="193"/>
      <c r="J119" s="185"/>
    </row>
    <row r="120" spans="1:10" ht="18" customHeight="1" x14ac:dyDescent="0.45">
      <c r="B120" s="183"/>
      <c r="C120" s="183"/>
      <c r="D120" s="183"/>
      <c r="E120" s="266"/>
      <c r="F120" s="267"/>
      <c r="G120" s="267"/>
      <c r="H120" s="268"/>
      <c r="I120" s="194"/>
      <c r="J120" s="194"/>
    </row>
    <row r="122" spans="1:10" x14ac:dyDescent="0.4">
      <c r="A122" s="58" t="s">
        <v>123</v>
      </c>
      <c r="B122" s="23" t="s">
        <v>257</v>
      </c>
    </row>
    <row r="123" spans="1:10" ht="16.149999999999999" customHeight="1" x14ac:dyDescent="0.45">
      <c r="B123" s="228" t="s">
        <v>145</v>
      </c>
      <c r="C123" s="229"/>
      <c r="D123" s="229"/>
      <c r="E123" s="229"/>
      <c r="F123" s="229"/>
      <c r="G123" s="229"/>
      <c r="H123" s="229"/>
      <c r="I123" s="275"/>
      <c r="J123" s="78" t="s">
        <v>104</v>
      </c>
    </row>
    <row r="124" spans="1:10" ht="30" x14ac:dyDescent="0.45">
      <c r="B124" s="188" t="s">
        <v>16</v>
      </c>
      <c r="C124" s="188" t="s">
        <v>0</v>
      </c>
      <c r="D124" s="188" t="s">
        <v>28</v>
      </c>
      <c r="E124" s="276" t="s">
        <v>7</v>
      </c>
      <c r="F124" s="276"/>
      <c r="G124" s="276"/>
      <c r="H124" s="276"/>
      <c r="I124" s="189" t="s">
        <v>18</v>
      </c>
      <c r="J124" s="189" t="s">
        <v>19</v>
      </c>
    </row>
    <row r="125" spans="1:10" ht="18" customHeight="1" x14ac:dyDescent="0.45">
      <c r="B125" s="171">
        <v>45504</v>
      </c>
      <c r="C125" s="150">
        <v>90</v>
      </c>
      <c r="D125" s="150"/>
      <c r="E125" s="232" t="s">
        <v>207</v>
      </c>
      <c r="F125" s="232"/>
      <c r="G125" s="232"/>
      <c r="H125" s="232"/>
      <c r="I125" s="97"/>
      <c r="J125" s="96">
        <v>1600</v>
      </c>
    </row>
    <row r="126" spans="1:10" ht="18" customHeight="1" x14ac:dyDescent="0.45">
      <c r="B126" s="171">
        <v>45535</v>
      </c>
      <c r="C126" s="150">
        <v>90</v>
      </c>
      <c r="D126" s="150" t="s">
        <v>188</v>
      </c>
      <c r="E126" s="232" t="s">
        <v>208</v>
      </c>
      <c r="F126" s="232"/>
      <c r="G126" s="232"/>
      <c r="H126" s="232"/>
      <c r="I126" s="97"/>
      <c r="J126" s="96">
        <f>J125</f>
        <v>1600</v>
      </c>
    </row>
    <row r="127" spans="1:10" ht="18" customHeight="1" x14ac:dyDescent="0.45">
      <c r="B127" s="171">
        <v>45565</v>
      </c>
      <c r="C127" s="150">
        <v>90</v>
      </c>
      <c r="D127" s="150" t="s">
        <v>188</v>
      </c>
      <c r="E127" s="232" t="s">
        <v>209</v>
      </c>
      <c r="F127" s="232"/>
      <c r="G127" s="232"/>
      <c r="H127" s="232"/>
      <c r="I127" s="97"/>
      <c r="J127" s="96">
        <f>J126</f>
        <v>1600</v>
      </c>
    </row>
    <row r="128" spans="1:10" ht="18" customHeight="1" x14ac:dyDescent="0.45">
      <c r="B128" s="171">
        <v>45596</v>
      </c>
      <c r="C128" s="150">
        <v>90</v>
      </c>
      <c r="D128" s="150" t="s">
        <v>256</v>
      </c>
      <c r="E128" s="232" t="s">
        <v>211</v>
      </c>
      <c r="F128" s="232"/>
      <c r="G128" s="232"/>
      <c r="H128" s="232"/>
      <c r="I128" s="97"/>
      <c r="J128" s="96">
        <f>J127</f>
        <v>1600</v>
      </c>
    </row>
    <row r="129" spans="1:11" ht="18" customHeight="1" x14ac:dyDescent="0.45">
      <c r="B129" s="171">
        <v>45626</v>
      </c>
      <c r="C129" s="150">
        <v>90</v>
      </c>
      <c r="D129" s="150" t="s">
        <v>188</v>
      </c>
      <c r="E129" s="232" t="s">
        <v>212</v>
      </c>
      <c r="F129" s="232"/>
      <c r="G129" s="232"/>
      <c r="H129" s="232"/>
      <c r="I129" s="97"/>
      <c r="J129" s="96">
        <f>J128</f>
        <v>1600</v>
      </c>
    </row>
    <row r="130" spans="1:11" ht="18" customHeight="1" x14ac:dyDescent="0.45">
      <c r="B130" s="171">
        <v>45657</v>
      </c>
      <c r="C130" s="150">
        <v>90</v>
      </c>
      <c r="D130" s="150" t="s">
        <v>188</v>
      </c>
      <c r="E130" s="232" t="s">
        <v>213</v>
      </c>
      <c r="F130" s="232"/>
      <c r="G130" s="232"/>
      <c r="H130" s="232"/>
      <c r="I130" s="97"/>
      <c r="J130" s="96">
        <f>J129</f>
        <v>1600</v>
      </c>
    </row>
    <row r="131" spans="1:11" ht="18" customHeight="1" x14ac:dyDescent="0.45">
      <c r="B131" s="171">
        <v>45657</v>
      </c>
      <c r="C131" s="150"/>
      <c r="D131" s="150"/>
      <c r="E131" s="260" t="s">
        <v>189</v>
      </c>
      <c r="F131" s="261"/>
      <c r="G131" s="261"/>
      <c r="H131" s="262"/>
      <c r="I131" s="98">
        <v>9600</v>
      </c>
      <c r="J131" s="97"/>
    </row>
    <row r="132" spans="1:11" ht="18" customHeight="1" x14ac:dyDescent="0.45">
      <c r="B132" s="180"/>
      <c r="C132" s="180"/>
      <c r="D132" s="180"/>
      <c r="E132" s="272" t="s">
        <v>201</v>
      </c>
      <c r="F132" s="273"/>
      <c r="G132" s="273"/>
      <c r="H132" s="274"/>
      <c r="I132" s="190">
        <f>SUM(I125:I131)</f>
        <v>9600</v>
      </c>
      <c r="J132" s="190">
        <f>SUM(J125:J131)</f>
        <v>9600</v>
      </c>
    </row>
    <row r="133" spans="1:11" ht="18" customHeight="1" x14ac:dyDescent="0.45">
      <c r="B133" s="183"/>
      <c r="C133" s="183"/>
      <c r="D133" s="183"/>
      <c r="E133" s="266"/>
      <c r="F133" s="267"/>
      <c r="G133" s="267"/>
      <c r="H133" s="268"/>
      <c r="I133" s="194"/>
      <c r="J133" s="194"/>
    </row>
    <row r="135" spans="1:11" x14ac:dyDescent="0.4">
      <c r="A135" s="58" t="s">
        <v>125</v>
      </c>
      <c r="B135" s="23" t="s">
        <v>258</v>
      </c>
    </row>
    <row r="136" spans="1:11" ht="18" customHeight="1" x14ac:dyDescent="0.45">
      <c r="B136" s="2" t="s">
        <v>259</v>
      </c>
      <c r="C136" s="136"/>
      <c r="D136" s="136"/>
      <c r="E136" s="136"/>
      <c r="F136" s="136"/>
      <c r="G136" s="136"/>
      <c r="H136" s="136"/>
      <c r="I136" s="136"/>
    </row>
    <row r="139" spans="1:11" x14ac:dyDescent="0.45">
      <c r="B139" s="1" t="s">
        <v>146</v>
      </c>
    </row>
    <row r="140" spans="1:11" x14ac:dyDescent="0.45">
      <c r="A140" s="58" t="s">
        <v>21</v>
      </c>
      <c r="B140" s="2" t="s">
        <v>260</v>
      </c>
    </row>
    <row r="141" spans="1:11" ht="18" customHeight="1" x14ac:dyDescent="0.45">
      <c r="B141" s="224" t="s">
        <v>33</v>
      </c>
      <c r="C141" s="225"/>
      <c r="D141" s="225"/>
      <c r="E141" s="225"/>
      <c r="F141" s="225"/>
      <c r="G141" s="225"/>
      <c r="H141" s="225"/>
      <c r="I141" s="225"/>
      <c r="J141" s="225"/>
      <c r="K141" s="14" t="s">
        <v>34</v>
      </c>
    </row>
    <row r="142" spans="1:11" ht="18" customHeight="1" x14ac:dyDescent="0.45">
      <c r="B142" s="239" t="s">
        <v>36</v>
      </c>
      <c r="C142" s="240"/>
      <c r="D142" s="240"/>
      <c r="E142" s="241"/>
      <c r="F142" s="242" t="s">
        <v>29</v>
      </c>
      <c r="G142" s="244" t="s">
        <v>7</v>
      </c>
      <c r="H142" s="245"/>
      <c r="I142" s="246"/>
      <c r="J142" s="226" t="s">
        <v>18</v>
      </c>
      <c r="K142" s="277" t="s">
        <v>19</v>
      </c>
    </row>
    <row r="143" spans="1:11" ht="18" customHeight="1" x14ac:dyDescent="0.45">
      <c r="B143" s="155" t="s">
        <v>179</v>
      </c>
      <c r="C143" s="156" t="s">
        <v>180</v>
      </c>
      <c r="D143" s="156"/>
      <c r="E143" s="157"/>
      <c r="F143" s="243"/>
      <c r="G143" s="247"/>
      <c r="H143" s="248"/>
      <c r="I143" s="249"/>
      <c r="J143" s="227"/>
      <c r="K143" s="278"/>
    </row>
    <row r="144" spans="1:11" ht="18" customHeight="1" x14ac:dyDescent="0.45">
      <c r="B144" s="158">
        <v>1200</v>
      </c>
      <c r="C144" s="252" t="str">
        <f>_xlfn.XLOOKUP(B144,'H 11 aanwijzingen'!$A$19:$A$72,'H 11 aanwijzingen'!$B$19:$B$72,"nog geen rekening gekozen",1)</f>
        <v>Nog te ontvangen bedragen</v>
      </c>
      <c r="D144" s="253"/>
      <c r="E144" s="254"/>
      <c r="F144" s="159"/>
      <c r="G144" s="288" t="s">
        <v>261</v>
      </c>
      <c r="H144" s="289"/>
      <c r="I144" s="290"/>
      <c r="J144" s="160">
        <v>200</v>
      </c>
      <c r="K144" s="198"/>
    </row>
    <row r="145" spans="1:11" ht="18" customHeight="1" x14ac:dyDescent="0.45">
      <c r="B145" s="158">
        <v>9300</v>
      </c>
      <c r="C145" s="252" t="str">
        <f>_xlfn.XLOOKUP(B145,'H 11 aanwijzingen'!$A$19:$A$72,'H 11 aanwijzingen'!$B$19:$B$72,"nog geen rekening gekozen",1)</f>
        <v>Honorarium</v>
      </c>
      <c r="D145" s="253"/>
      <c r="E145" s="254"/>
      <c r="F145" s="159"/>
      <c r="G145" s="231" t="s">
        <v>261</v>
      </c>
      <c r="H145" s="232"/>
      <c r="I145" s="232"/>
      <c r="J145" s="160"/>
      <c r="K145" s="98">
        <v>200</v>
      </c>
    </row>
    <row r="146" spans="1:11" ht="18" customHeight="1" x14ac:dyDescent="0.45">
      <c r="B146" s="158"/>
      <c r="C146" s="252"/>
      <c r="D146" s="253"/>
      <c r="E146" s="254"/>
      <c r="F146" s="159"/>
      <c r="G146" s="49"/>
      <c r="H146" s="50"/>
      <c r="I146" s="51"/>
      <c r="J146" s="161"/>
      <c r="K146" s="162"/>
    </row>
    <row r="147" spans="1:11" x14ac:dyDescent="0.45">
      <c r="B147" s="44"/>
      <c r="C147" s="25"/>
      <c r="D147" s="25"/>
      <c r="E147" s="25"/>
      <c r="F147" s="24"/>
      <c r="G147" s="45"/>
      <c r="H147" s="45"/>
      <c r="I147" s="45"/>
      <c r="J147" s="17"/>
      <c r="K147" s="18"/>
    </row>
    <row r="148" spans="1:11" x14ac:dyDescent="0.45">
      <c r="A148" s="58" t="s">
        <v>27</v>
      </c>
      <c r="B148" s="2" t="s">
        <v>147</v>
      </c>
    </row>
    <row r="149" spans="1:11" ht="18" customHeight="1" x14ac:dyDescent="0.45">
      <c r="B149" s="224" t="s">
        <v>33</v>
      </c>
      <c r="C149" s="225"/>
      <c r="D149" s="225"/>
      <c r="E149" s="225"/>
      <c r="F149" s="225"/>
      <c r="G149" s="225"/>
      <c r="H149" s="225"/>
      <c r="I149" s="225"/>
      <c r="J149" s="225"/>
      <c r="K149" s="14" t="s">
        <v>34</v>
      </c>
    </row>
    <row r="150" spans="1:11" ht="18" customHeight="1" x14ac:dyDescent="0.45">
      <c r="B150" s="239" t="s">
        <v>36</v>
      </c>
      <c r="C150" s="240"/>
      <c r="D150" s="240"/>
      <c r="E150" s="241"/>
      <c r="F150" s="242" t="s">
        <v>29</v>
      </c>
      <c r="G150" s="244" t="s">
        <v>7</v>
      </c>
      <c r="H150" s="245"/>
      <c r="I150" s="246"/>
      <c r="J150" s="226" t="s">
        <v>18</v>
      </c>
      <c r="K150" s="277" t="s">
        <v>19</v>
      </c>
    </row>
    <row r="151" spans="1:11" ht="18" customHeight="1" x14ac:dyDescent="0.45">
      <c r="B151" s="155" t="s">
        <v>179</v>
      </c>
      <c r="C151" s="156" t="s">
        <v>180</v>
      </c>
      <c r="D151" s="156"/>
      <c r="E151" s="157"/>
      <c r="F151" s="243"/>
      <c r="G151" s="247"/>
      <c r="H151" s="248"/>
      <c r="I151" s="249"/>
      <c r="J151" s="227"/>
      <c r="K151" s="278"/>
    </row>
    <row r="152" spans="1:11" ht="18" customHeight="1" x14ac:dyDescent="0.45">
      <c r="B152" s="158">
        <v>1200</v>
      </c>
      <c r="C152" s="252" t="str">
        <f>_xlfn.XLOOKUP(B152,'H 11 aanwijzingen'!$A$19:$A$72,'H 11 aanwijzingen'!$B$19:$B$72,"nog geen rekening gekozen",1)</f>
        <v>Nog te ontvangen bedragen</v>
      </c>
      <c r="D152" s="253"/>
      <c r="E152" s="254"/>
      <c r="F152" s="163"/>
      <c r="G152" s="231" t="s">
        <v>215</v>
      </c>
      <c r="H152" s="232"/>
      <c r="I152" s="232"/>
      <c r="J152" s="160"/>
      <c r="K152" s="198">
        <v>600</v>
      </c>
    </row>
    <row r="153" spans="1:11" ht="18" customHeight="1" x14ac:dyDescent="0.45">
      <c r="B153" s="158">
        <v>1100</v>
      </c>
      <c r="C153" s="252" t="str">
        <f>_xlfn.XLOOKUP(B153,'H 11 aanwijzingen'!$A$19:$A$72,'H 11 aanwijzingen'!$B$19:$B$72,"nog geen rekening gekozen",1)</f>
        <v>Debiteuren</v>
      </c>
      <c r="D153" s="253"/>
      <c r="E153" s="254"/>
      <c r="F153" s="163">
        <v>11038</v>
      </c>
      <c r="G153" s="231" t="s">
        <v>215</v>
      </c>
      <c r="H153" s="232"/>
      <c r="I153" s="232"/>
      <c r="J153" s="160">
        <v>600</v>
      </c>
      <c r="K153" s="98"/>
    </row>
    <row r="154" spans="1:11" ht="18" customHeight="1" x14ac:dyDescent="0.45">
      <c r="B154" s="158"/>
      <c r="C154" s="252"/>
      <c r="D154" s="253"/>
      <c r="E154" s="254"/>
      <c r="F154" s="159"/>
      <c r="G154" s="49"/>
      <c r="H154" s="50"/>
      <c r="I154" s="51"/>
      <c r="J154" s="161"/>
      <c r="K154" s="162"/>
    </row>
    <row r="155" spans="1:11" x14ac:dyDescent="0.45">
      <c r="B155" s="44"/>
      <c r="C155" s="25"/>
      <c r="D155" s="25"/>
      <c r="E155" s="25"/>
      <c r="F155" s="24"/>
      <c r="G155" s="45"/>
      <c r="H155" s="45"/>
      <c r="I155" s="45"/>
      <c r="J155" s="17"/>
      <c r="K155" s="18"/>
    </row>
    <row r="156" spans="1:11" x14ac:dyDescent="0.45">
      <c r="A156" s="58" t="s">
        <v>24</v>
      </c>
      <c r="B156" s="93" t="s">
        <v>263</v>
      </c>
      <c r="C156" s="88"/>
      <c r="D156" s="88"/>
      <c r="E156" s="89"/>
      <c r="F156" s="75"/>
      <c r="G156" s="90"/>
      <c r="H156" s="76"/>
      <c r="I156" s="76"/>
      <c r="J156" s="91"/>
      <c r="K156" s="92"/>
    </row>
    <row r="157" spans="1:11" x14ac:dyDescent="0.45">
      <c r="B157" s="228" t="s">
        <v>148</v>
      </c>
      <c r="C157" s="229"/>
      <c r="D157" s="229"/>
      <c r="E157" s="229"/>
      <c r="F157" s="229"/>
      <c r="G157" s="229"/>
      <c r="H157" s="229"/>
      <c r="I157" s="229"/>
      <c r="J157" s="13" t="s">
        <v>104</v>
      </c>
      <c r="K157" s="92"/>
    </row>
    <row r="158" spans="1:11" ht="30" x14ac:dyDescent="0.45">
      <c r="B158" s="170" t="s">
        <v>16</v>
      </c>
      <c r="C158" s="170" t="s">
        <v>0</v>
      </c>
      <c r="D158" s="170" t="s">
        <v>28</v>
      </c>
      <c r="E158" s="230" t="s">
        <v>7</v>
      </c>
      <c r="F158" s="230"/>
      <c r="G158" s="230"/>
      <c r="H158" s="230"/>
      <c r="I158" s="174" t="s">
        <v>18</v>
      </c>
      <c r="J158" s="174" t="s">
        <v>19</v>
      </c>
      <c r="K158" s="92"/>
    </row>
    <row r="159" spans="1:11" ht="18" customHeight="1" x14ac:dyDescent="0.45">
      <c r="B159" s="171">
        <v>45596</v>
      </c>
      <c r="C159" s="150">
        <v>90</v>
      </c>
      <c r="D159" s="153" t="s">
        <v>264</v>
      </c>
      <c r="E159" s="232" t="s">
        <v>261</v>
      </c>
      <c r="F159" s="232"/>
      <c r="G159" s="232"/>
      <c r="H159" s="232"/>
      <c r="I159" s="95">
        <v>200</v>
      </c>
      <c r="J159" s="96"/>
      <c r="K159" s="92"/>
    </row>
    <row r="160" spans="1:11" ht="18" customHeight="1" x14ac:dyDescent="0.45">
      <c r="B160" s="171">
        <v>45626</v>
      </c>
      <c r="C160" s="150">
        <v>90</v>
      </c>
      <c r="D160" s="150" t="s">
        <v>216</v>
      </c>
      <c r="E160" s="232" t="s">
        <v>265</v>
      </c>
      <c r="F160" s="232"/>
      <c r="G160" s="232"/>
      <c r="H160" s="232"/>
      <c r="I160" s="96">
        <v>200</v>
      </c>
      <c r="J160" s="97"/>
      <c r="K160" s="92"/>
    </row>
    <row r="161" spans="1:11" ht="18" customHeight="1" x14ac:dyDescent="0.45">
      <c r="B161" s="171">
        <v>45657</v>
      </c>
      <c r="C161" s="150">
        <v>90</v>
      </c>
      <c r="D161" s="150" t="s">
        <v>216</v>
      </c>
      <c r="E161" s="232" t="s">
        <v>266</v>
      </c>
      <c r="F161" s="232"/>
      <c r="G161" s="232"/>
      <c r="H161" s="232"/>
      <c r="I161" s="96">
        <v>200</v>
      </c>
      <c r="J161" s="97"/>
      <c r="K161" s="92"/>
    </row>
    <row r="162" spans="1:11" ht="18" customHeight="1" x14ac:dyDescent="0.45">
      <c r="B162" s="171">
        <v>45657</v>
      </c>
      <c r="C162" s="150">
        <v>60</v>
      </c>
      <c r="D162" s="153" t="s">
        <v>262</v>
      </c>
      <c r="E162" s="232" t="s">
        <v>215</v>
      </c>
      <c r="F162" s="232"/>
      <c r="G162" s="232"/>
      <c r="H162" s="232"/>
      <c r="I162" s="96"/>
      <c r="J162" s="98">
        <v>600</v>
      </c>
      <c r="K162" s="92"/>
    </row>
    <row r="163" spans="1:11" ht="18" customHeight="1" x14ac:dyDescent="0.45">
      <c r="B163" s="171"/>
      <c r="C163" s="150"/>
      <c r="D163" s="150"/>
      <c r="E163" s="260"/>
      <c r="F163" s="261"/>
      <c r="G163" s="261"/>
      <c r="H163" s="262"/>
      <c r="I163" s="141">
        <f>SUM(I159:I162)</f>
        <v>600</v>
      </c>
      <c r="J163" s="141">
        <f>SUM(J159:J162)</f>
        <v>600</v>
      </c>
      <c r="K163" s="92"/>
    </row>
    <row r="164" spans="1:11" x14ac:dyDescent="0.45">
      <c r="B164" s="87"/>
      <c r="C164" s="88"/>
      <c r="D164" s="88"/>
      <c r="E164" s="89"/>
      <c r="F164" s="75"/>
      <c r="G164" s="90"/>
      <c r="H164" s="76"/>
      <c r="I164" s="76"/>
      <c r="J164" s="91"/>
      <c r="K164" s="92"/>
    </row>
    <row r="165" spans="1:11" x14ac:dyDescent="0.45">
      <c r="A165" s="58" t="s">
        <v>25</v>
      </c>
      <c r="B165" s="93" t="s">
        <v>279</v>
      </c>
      <c r="C165" s="88"/>
      <c r="D165" s="88"/>
      <c r="E165" s="89"/>
      <c r="F165" s="75"/>
      <c r="G165" s="90"/>
      <c r="H165" s="76"/>
      <c r="I165" s="76"/>
      <c r="J165" s="91"/>
      <c r="K165" s="92"/>
    </row>
    <row r="166" spans="1:11" x14ac:dyDescent="0.45">
      <c r="B166" s="228" t="s">
        <v>270</v>
      </c>
      <c r="C166" s="229"/>
      <c r="D166" s="229"/>
      <c r="E166" s="229"/>
      <c r="F166" s="229"/>
      <c r="G166" s="229"/>
      <c r="H166" s="229"/>
      <c r="I166" s="229"/>
      <c r="J166" s="13" t="s">
        <v>104</v>
      </c>
      <c r="K166" s="92"/>
    </row>
    <row r="167" spans="1:11" ht="30" x14ac:dyDescent="0.45">
      <c r="B167" s="170" t="s">
        <v>16</v>
      </c>
      <c r="C167" s="170" t="s">
        <v>0</v>
      </c>
      <c r="D167" s="170" t="s">
        <v>28</v>
      </c>
      <c r="E167" s="230" t="s">
        <v>7</v>
      </c>
      <c r="F167" s="230"/>
      <c r="G167" s="230"/>
      <c r="H167" s="230"/>
      <c r="I167" s="174" t="s">
        <v>18</v>
      </c>
      <c r="J167" s="174" t="s">
        <v>19</v>
      </c>
      <c r="K167" s="92"/>
    </row>
    <row r="168" spans="1:11" ht="18" customHeight="1" x14ac:dyDescent="0.45">
      <c r="B168" s="171">
        <v>45596</v>
      </c>
      <c r="C168" s="150">
        <v>90</v>
      </c>
      <c r="D168" s="153" t="s">
        <v>264</v>
      </c>
      <c r="E168" s="232" t="s">
        <v>261</v>
      </c>
      <c r="F168" s="232"/>
      <c r="G168" s="232"/>
      <c r="H168" s="232"/>
      <c r="I168" s="97"/>
      <c r="J168" s="95">
        <v>200</v>
      </c>
      <c r="K168" s="92"/>
    </row>
    <row r="169" spans="1:11" ht="18" customHeight="1" x14ac:dyDescent="0.45">
      <c r="B169" s="171">
        <v>45626</v>
      </c>
      <c r="C169" s="150">
        <v>90</v>
      </c>
      <c r="D169" s="150" t="s">
        <v>216</v>
      </c>
      <c r="E169" s="232" t="s">
        <v>265</v>
      </c>
      <c r="F169" s="232"/>
      <c r="G169" s="232"/>
      <c r="H169" s="232"/>
      <c r="I169" s="97"/>
      <c r="J169" s="96">
        <v>200</v>
      </c>
      <c r="K169" s="92"/>
    </row>
    <row r="170" spans="1:11" ht="18" customHeight="1" x14ac:dyDescent="0.45">
      <c r="B170" s="171">
        <v>45657</v>
      </c>
      <c r="C170" s="150">
        <v>90</v>
      </c>
      <c r="D170" s="150" t="s">
        <v>216</v>
      </c>
      <c r="E170" s="232" t="s">
        <v>266</v>
      </c>
      <c r="F170" s="232"/>
      <c r="G170" s="232"/>
      <c r="H170" s="232"/>
      <c r="I170" s="97"/>
      <c r="J170" s="96">
        <v>200</v>
      </c>
      <c r="K170" s="92"/>
    </row>
    <row r="171" spans="1:11" ht="18" customHeight="1" x14ac:dyDescent="0.45">
      <c r="B171" s="171">
        <v>45657</v>
      </c>
      <c r="C171" s="150"/>
      <c r="D171" s="153"/>
      <c r="E171" s="260" t="s">
        <v>189</v>
      </c>
      <c r="F171" s="261"/>
      <c r="G171" s="261"/>
      <c r="H171" s="262"/>
      <c r="I171" s="98">
        <v>600</v>
      </c>
      <c r="J171" s="97"/>
      <c r="K171" s="92"/>
    </row>
    <row r="172" spans="1:11" ht="18" customHeight="1" x14ac:dyDescent="0.45">
      <c r="B172" s="171"/>
      <c r="C172" s="150"/>
      <c r="D172" s="150"/>
      <c r="E172" s="260"/>
      <c r="F172" s="261"/>
      <c r="G172" s="261"/>
      <c r="H172" s="262"/>
      <c r="I172" s="141">
        <f>SUM(I168:I171)</f>
        <v>600</v>
      </c>
      <c r="J172" s="141">
        <f>SUM(J168:J171)</f>
        <v>600</v>
      </c>
      <c r="K172" s="92"/>
    </row>
    <row r="173" spans="1:11" x14ac:dyDescent="0.45">
      <c r="B173" s="87"/>
      <c r="C173" s="88"/>
      <c r="D173" s="88"/>
      <c r="E173" s="89"/>
      <c r="F173" s="75"/>
      <c r="G173" s="90"/>
      <c r="H173" s="76"/>
      <c r="I173" s="76"/>
      <c r="J173" s="91"/>
      <c r="K173" s="92"/>
    </row>
    <row r="174" spans="1:11" x14ac:dyDescent="0.45">
      <c r="B174" s="87"/>
      <c r="C174" s="88"/>
      <c r="D174" s="88"/>
      <c r="E174" s="89"/>
      <c r="F174" s="75"/>
      <c r="G174" s="90"/>
      <c r="H174" s="76"/>
      <c r="I174" s="76"/>
      <c r="J174" s="91"/>
      <c r="K174" s="92"/>
    </row>
    <row r="175" spans="1:11" x14ac:dyDescent="0.45">
      <c r="B175" s="87"/>
      <c r="C175" s="88"/>
      <c r="D175" s="88"/>
      <c r="E175" s="89"/>
      <c r="F175" s="75"/>
      <c r="G175" s="90"/>
      <c r="H175" s="76"/>
      <c r="I175" s="76"/>
      <c r="J175" s="91"/>
      <c r="K175" s="92"/>
    </row>
    <row r="176" spans="1:11" x14ac:dyDescent="0.45">
      <c r="B176" s="1" t="s">
        <v>149</v>
      </c>
    </row>
    <row r="177" spans="1:10" x14ac:dyDescent="0.4">
      <c r="A177" s="58" t="s">
        <v>21</v>
      </c>
      <c r="B177" s="80" t="s">
        <v>150</v>
      </c>
    </row>
    <row r="178" spans="1:10" ht="30" customHeight="1" x14ac:dyDescent="0.45">
      <c r="B178" s="199" t="s">
        <v>151</v>
      </c>
      <c r="C178" s="300" t="s">
        <v>152</v>
      </c>
      <c r="D178" s="300"/>
      <c r="E178" s="299" t="s">
        <v>153</v>
      </c>
      <c r="F178" s="299"/>
      <c r="G178" s="302" t="s">
        <v>154</v>
      </c>
      <c r="H178" s="302"/>
      <c r="I178" s="299" t="s">
        <v>155</v>
      </c>
      <c r="J178" s="299"/>
    </row>
    <row r="179" spans="1:10" ht="21" customHeight="1" x14ac:dyDescent="0.45">
      <c r="B179" s="200" t="s">
        <v>156</v>
      </c>
      <c r="C179" s="300" t="s">
        <v>35</v>
      </c>
      <c r="D179" s="300"/>
      <c r="E179" s="203" t="s">
        <v>18</v>
      </c>
      <c r="F179" s="203" t="s">
        <v>19</v>
      </c>
      <c r="G179" s="203" t="s">
        <v>18</v>
      </c>
      <c r="H179" s="203" t="s">
        <v>19</v>
      </c>
      <c r="I179" s="203" t="s">
        <v>18</v>
      </c>
      <c r="J179" s="203" t="s">
        <v>19</v>
      </c>
    </row>
    <row r="180" spans="1:10" ht="18" customHeight="1" x14ac:dyDescent="0.45">
      <c r="B180" s="201" t="s">
        <v>157</v>
      </c>
      <c r="C180" s="301" t="s">
        <v>38</v>
      </c>
      <c r="D180" s="301"/>
      <c r="E180" s="204">
        <v>360000</v>
      </c>
      <c r="F180" s="205"/>
      <c r="G180" s="185"/>
      <c r="H180" s="185"/>
      <c r="I180" s="204">
        <v>360000</v>
      </c>
      <c r="J180" s="205"/>
    </row>
    <row r="181" spans="1:10" ht="18" customHeight="1" x14ac:dyDescent="0.45">
      <c r="B181" s="201" t="s">
        <v>158</v>
      </c>
      <c r="C181" s="301" t="s">
        <v>40</v>
      </c>
      <c r="D181" s="301"/>
      <c r="E181" s="204">
        <v>80000</v>
      </c>
      <c r="F181" s="205"/>
      <c r="G181" s="185"/>
      <c r="H181" s="185"/>
      <c r="I181" s="204">
        <v>80000</v>
      </c>
      <c r="J181" s="205"/>
    </row>
    <row r="182" spans="1:10" ht="18" customHeight="1" x14ac:dyDescent="0.45">
      <c r="B182" s="201" t="s">
        <v>159</v>
      </c>
      <c r="C182" s="301" t="s">
        <v>44</v>
      </c>
      <c r="D182" s="301"/>
      <c r="E182" s="205"/>
      <c r="F182" s="204">
        <v>279000</v>
      </c>
      <c r="G182" s="185"/>
      <c r="H182" s="185"/>
      <c r="I182" s="205"/>
      <c r="J182" s="204">
        <v>225500</v>
      </c>
    </row>
    <row r="183" spans="1:10" ht="18" customHeight="1" x14ac:dyDescent="0.45">
      <c r="B183" s="201" t="s">
        <v>160</v>
      </c>
      <c r="C183" s="301" t="s">
        <v>45</v>
      </c>
      <c r="D183" s="301"/>
      <c r="E183" s="204">
        <v>36000</v>
      </c>
      <c r="F183" s="205"/>
      <c r="G183" s="185"/>
      <c r="H183" s="185"/>
      <c r="I183" s="204"/>
      <c r="J183" s="205"/>
    </row>
    <row r="184" spans="1:10" ht="18" customHeight="1" x14ac:dyDescent="0.45">
      <c r="B184" s="201" t="s">
        <v>161</v>
      </c>
      <c r="C184" s="301" t="s">
        <v>46</v>
      </c>
      <c r="D184" s="301"/>
      <c r="E184" s="205"/>
      <c r="F184" s="204">
        <v>290000</v>
      </c>
      <c r="G184" s="185"/>
      <c r="H184" s="185"/>
      <c r="I184" s="205"/>
      <c r="J184" s="204">
        <v>290000</v>
      </c>
    </row>
    <row r="185" spans="1:10" ht="18" customHeight="1" x14ac:dyDescent="0.45">
      <c r="B185" s="202">
        <v>1000</v>
      </c>
      <c r="C185" s="301" t="s">
        <v>47</v>
      </c>
      <c r="D185" s="301"/>
      <c r="E185" s="204">
        <v>2000</v>
      </c>
      <c r="F185" s="205"/>
      <c r="G185" s="185"/>
      <c r="H185" s="185"/>
      <c r="I185" s="204">
        <v>2000</v>
      </c>
      <c r="J185" s="205"/>
    </row>
    <row r="186" spans="1:10" ht="18" customHeight="1" x14ac:dyDescent="0.45">
      <c r="B186" s="202">
        <v>1050</v>
      </c>
      <c r="C186" s="301" t="s">
        <v>48</v>
      </c>
      <c r="D186" s="301"/>
      <c r="E186" s="204">
        <v>56000</v>
      </c>
      <c r="F186" s="205"/>
      <c r="G186" s="185"/>
      <c r="H186" s="185"/>
      <c r="I186" s="204">
        <v>56000</v>
      </c>
      <c r="J186" s="205"/>
    </row>
    <row r="187" spans="1:10" ht="18" customHeight="1" x14ac:dyDescent="0.45">
      <c r="B187" s="202">
        <v>1100</v>
      </c>
      <c r="C187" s="301" t="s">
        <v>52</v>
      </c>
      <c r="D187" s="301"/>
      <c r="E187" s="204">
        <v>40000</v>
      </c>
      <c r="F187" s="205"/>
      <c r="G187" s="185"/>
      <c r="H187" s="185"/>
      <c r="I187" s="204">
        <v>40000</v>
      </c>
      <c r="J187" s="205"/>
    </row>
    <row r="188" spans="1:10" ht="18" customHeight="1" x14ac:dyDescent="0.45">
      <c r="B188" s="202">
        <v>1200</v>
      </c>
      <c r="C188" s="301" t="s">
        <v>53</v>
      </c>
      <c r="D188" s="301"/>
      <c r="E188" s="204">
        <v>12000</v>
      </c>
      <c r="F188" s="205"/>
      <c r="G188" s="185"/>
      <c r="H188" s="185"/>
      <c r="I188" s="204">
        <v>12000</v>
      </c>
      <c r="J188" s="205"/>
    </row>
    <row r="189" spans="1:10" ht="18" customHeight="1" x14ac:dyDescent="0.45">
      <c r="B189" s="202">
        <v>1240</v>
      </c>
      <c r="C189" s="301" t="s">
        <v>54</v>
      </c>
      <c r="D189" s="301"/>
      <c r="E189" s="204">
        <v>16000</v>
      </c>
      <c r="F189" s="206"/>
      <c r="G189" s="185"/>
      <c r="H189" s="185"/>
      <c r="I189" s="204">
        <v>16000</v>
      </c>
      <c r="J189" s="206"/>
    </row>
    <row r="190" spans="1:10" ht="18" customHeight="1" x14ac:dyDescent="0.45">
      <c r="B190" s="202">
        <v>1260</v>
      </c>
      <c r="C190" s="301" t="s">
        <v>55</v>
      </c>
      <c r="D190" s="301"/>
      <c r="E190" s="205"/>
      <c r="F190" s="204">
        <v>18000</v>
      </c>
      <c r="G190" s="185"/>
      <c r="H190" s="185"/>
      <c r="I190" s="205"/>
      <c r="J190" s="204">
        <v>18000</v>
      </c>
    </row>
    <row r="191" spans="1:10" ht="18" customHeight="1" x14ac:dyDescent="0.45">
      <c r="B191" s="202">
        <v>1280</v>
      </c>
      <c r="C191" s="301" t="s">
        <v>57</v>
      </c>
      <c r="D191" s="301"/>
      <c r="E191" s="205"/>
      <c r="F191" s="204">
        <v>21000</v>
      </c>
      <c r="G191" s="185"/>
      <c r="H191" s="185"/>
      <c r="I191" s="205"/>
      <c r="J191" s="204">
        <v>21000</v>
      </c>
    </row>
    <row r="192" spans="1:10" ht="18" customHeight="1" x14ac:dyDescent="0.45">
      <c r="B192" s="202">
        <v>1400</v>
      </c>
      <c r="C192" s="301" t="s">
        <v>58</v>
      </c>
      <c r="D192" s="301"/>
      <c r="E192" s="205"/>
      <c r="F192" s="204">
        <v>75000</v>
      </c>
      <c r="G192" s="185"/>
      <c r="H192" s="185"/>
      <c r="I192" s="205"/>
      <c r="J192" s="204">
        <v>75000</v>
      </c>
    </row>
    <row r="193" spans="1:10" ht="18" customHeight="1" x14ac:dyDescent="0.45">
      <c r="B193" s="202">
        <v>1600</v>
      </c>
      <c r="C193" s="301" t="s">
        <v>162</v>
      </c>
      <c r="D193" s="301"/>
      <c r="E193" s="204">
        <v>25750</v>
      </c>
      <c r="F193" s="205"/>
      <c r="G193" s="185"/>
      <c r="H193" s="185"/>
      <c r="I193" s="204">
        <v>25750</v>
      </c>
      <c r="J193" s="205"/>
    </row>
    <row r="194" spans="1:10" ht="18" customHeight="1" x14ac:dyDescent="0.45">
      <c r="B194" s="202">
        <v>1650</v>
      </c>
      <c r="C194" s="301" t="s">
        <v>163</v>
      </c>
      <c r="D194" s="301"/>
      <c r="E194" s="205"/>
      <c r="F194" s="204">
        <v>47250</v>
      </c>
      <c r="G194" s="185"/>
      <c r="H194" s="185"/>
      <c r="I194" s="205"/>
      <c r="J194" s="204">
        <v>47250</v>
      </c>
    </row>
    <row r="195" spans="1:10" ht="18" customHeight="1" x14ac:dyDescent="0.45">
      <c r="B195" s="202">
        <v>3000</v>
      </c>
      <c r="C195" s="301" t="s">
        <v>66</v>
      </c>
      <c r="D195" s="301"/>
      <c r="E195" s="204">
        <v>85000</v>
      </c>
      <c r="F195" s="205"/>
      <c r="G195" s="185"/>
      <c r="H195" s="185"/>
      <c r="I195" s="204">
        <v>85000</v>
      </c>
      <c r="J195" s="205"/>
    </row>
    <row r="196" spans="1:10" ht="18" customHeight="1" x14ac:dyDescent="0.45">
      <c r="B196" s="202">
        <v>4000</v>
      </c>
      <c r="C196" s="301" t="s">
        <v>67</v>
      </c>
      <c r="D196" s="301"/>
      <c r="E196" s="204">
        <v>75000</v>
      </c>
      <c r="F196" s="205"/>
      <c r="G196" s="204">
        <v>75000</v>
      </c>
      <c r="H196" s="205"/>
      <c r="I196" s="185"/>
      <c r="J196" s="185"/>
    </row>
    <row r="197" spans="1:10" ht="18" customHeight="1" x14ac:dyDescent="0.45">
      <c r="B197" s="202">
        <v>4800</v>
      </c>
      <c r="C197" s="301" t="s">
        <v>164</v>
      </c>
      <c r="D197" s="301"/>
      <c r="E197" s="204">
        <v>36000</v>
      </c>
      <c r="F197" s="205"/>
      <c r="G197" s="204">
        <v>36000</v>
      </c>
      <c r="H197" s="205"/>
      <c r="I197" s="185"/>
      <c r="J197" s="185"/>
    </row>
    <row r="198" spans="1:10" ht="18" customHeight="1" x14ac:dyDescent="0.45">
      <c r="B198" s="202">
        <v>7000</v>
      </c>
      <c r="C198" s="301" t="s">
        <v>165</v>
      </c>
      <c r="D198" s="301"/>
      <c r="E198" s="204">
        <v>135000</v>
      </c>
      <c r="F198" s="205"/>
      <c r="G198" s="204">
        <v>135000</v>
      </c>
      <c r="H198" s="205"/>
      <c r="I198" s="185"/>
      <c r="J198" s="185"/>
    </row>
    <row r="199" spans="1:10" ht="18" customHeight="1" x14ac:dyDescent="0.45">
      <c r="B199" s="202">
        <v>8400</v>
      </c>
      <c r="C199" s="301" t="s">
        <v>170</v>
      </c>
      <c r="D199" s="301"/>
      <c r="E199" s="205"/>
      <c r="F199" s="204">
        <v>225000</v>
      </c>
      <c r="G199" s="205"/>
      <c r="H199" s="204">
        <v>225000</v>
      </c>
      <c r="I199" s="185"/>
      <c r="J199" s="185"/>
    </row>
    <row r="200" spans="1:10" ht="18" customHeight="1" x14ac:dyDescent="0.45">
      <c r="B200" s="202">
        <v>9600</v>
      </c>
      <c r="C200" s="301" t="s">
        <v>166</v>
      </c>
      <c r="D200" s="301"/>
      <c r="E200" s="205"/>
      <c r="F200" s="204">
        <v>3500</v>
      </c>
      <c r="G200" s="205"/>
      <c r="H200" s="204">
        <v>3500</v>
      </c>
      <c r="I200" s="185"/>
      <c r="J200" s="185"/>
    </row>
    <row r="201" spans="1:10" ht="18" customHeight="1" thickBot="1" x14ac:dyDescent="0.5">
      <c r="B201" s="202">
        <v>9900</v>
      </c>
      <c r="C201" s="301" t="s">
        <v>167</v>
      </c>
      <c r="D201" s="301"/>
      <c r="E201" s="209"/>
      <c r="F201" s="209"/>
      <c r="G201" s="210"/>
      <c r="H201" s="211">
        <v>17500</v>
      </c>
      <c r="I201" s="210"/>
      <c r="J201" s="210"/>
    </row>
    <row r="202" spans="1:10" s="60" customFormat="1" ht="18" customHeight="1" x14ac:dyDescent="0.45">
      <c r="A202" s="66"/>
      <c r="B202" s="100"/>
      <c r="C202" s="101"/>
      <c r="D202" s="101"/>
      <c r="E202" s="207">
        <v>958750</v>
      </c>
      <c r="F202" s="207">
        <v>958750</v>
      </c>
      <c r="G202" s="208">
        <f>SUM(G180:G201)</f>
        <v>246000</v>
      </c>
      <c r="H202" s="208">
        <f t="shared" ref="H202:J202" si="0">SUM(H180:H201)</f>
        <v>246000</v>
      </c>
      <c r="I202" s="208">
        <f t="shared" si="0"/>
        <v>676750</v>
      </c>
      <c r="J202" s="208">
        <f t="shared" si="0"/>
        <v>676750</v>
      </c>
    </row>
    <row r="204" spans="1:10" x14ac:dyDescent="0.45">
      <c r="A204" s="58" t="s">
        <v>27</v>
      </c>
      <c r="B204" s="81" t="s">
        <v>168</v>
      </c>
    </row>
    <row r="205" spans="1:10" ht="18" customHeight="1" x14ac:dyDescent="0.45">
      <c r="B205" s="2" t="s">
        <v>217</v>
      </c>
      <c r="E205" s="142">
        <f>F182</f>
        <v>279000</v>
      </c>
    </row>
    <row r="206" spans="1:10" ht="18" customHeight="1" x14ac:dyDescent="0.45">
      <c r="B206" s="2" t="s">
        <v>167</v>
      </c>
      <c r="E206" s="142">
        <v>17500</v>
      </c>
      <c r="F206" s="143" t="s">
        <v>218</v>
      </c>
    </row>
    <row r="207" spans="1:10" ht="18" customHeight="1" x14ac:dyDescent="0.45">
      <c r="B207" s="2" t="s">
        <v>45</v>
      </c>
      <c r="E207" s="144">
        <v>36000</v>
      </c>
      <c r="F207" s="143" t="s">
        <v>218</v>
      </c>
    </row>
    <row r="208" spans="1:10" ht="18" customHeight="1" x14ac:dyDescent="0.45">
      <c r="B208" s="2" t="s">
        <v>219</v>
      </c>
      <c r="E208" s="142">
        <f>E205-E206-E207</f>
        <v>225500</v>
      </c>
    </row>
    <row r="211" spans="1:13" x14ac:dyDescent="0.45">
      <c r="B211" s="1" t="s">
        <v>169</v>
      </c>
    </row>
    <row r="212" spans="1:13" x14ac:dyDescent="0.45">
      <c r="A212" s="58" t="s">
        <v>21</v>
      </c>
      <c r="B212" s="2" t="s">
        <v>130</v>
      </c>
    </row>
    <row r="213" spans="1:13" ht="10.9" customHeight="1" x14ac:dyDescent="0.45">
      <c r="A213" s="4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45">
      <c r="A214" s="4"/>
      <c r="B214" s="5" t="s">
        <v>20</v>
      </c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0.9" customHeight="1" x14ac:dyDescent="0.45">
      <c r="A215" s="4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8" customHeight="1" x14ac:dyDescent="0.45">
      <c r="A216" s="4"/>
      <c r="B216" s="6" t="s">
        <v>0</v>
      </c>
      <c r="C216" s="35">
        <v>20</v>
      </c>
      <c r="D216" s="3"/>
      <c r="E216" s="6" t="s">
        <v>9</v>
      </c>
      <c r="F216" s="8" t="s">
        <v>267</v>
      </c>
      <c r="G216" s="3"/>
      <c r="H216" s="238" t="s">
        <v>10</v>
      </c>
      <c r="I216" s="238"/>
      <c r="J216" s="9" t="s">
        <v>268</v>
      </c>
      <c r="K216" s="3"/>
      <c r="L216" s="3"/>
      <c r="M216" s="3"/>
    </row>
    <row r="217" spans="1:13" ht="18" customHeight="1" x14ac:dyDescent="0.45">
      <c r="A217" s="4"/>
      <c r="B217" s="6" t="s">
        <v>14</v>
      </c>
      <c r="C217" s="36">
        <v>5986.24</v>
      </c>
      <c r="D217" s="3"/>
      <c r="E217" s="6" t="s">
        <v>15</v>
      </c>
      <c r="F217" s="128">
        <f>C217+J222+J223</f>
        <v>6886.24</v>
      </c>
      <c r="G217" s="3"/>
      <c r="H217" s="3"/>
      <c r="I217" s="3"/>
      <c r="J217" s="3"/>
      <c r="K217" s="3"/>
      <c r="L217" s="3"/>
      <c r="M217" s="3"/>
    </row>
    <row r="218" spans="1:13" ht="10.9" customHeight="1" x14ac:dyDescent="0.45">
      <c r="A218" s="4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45">
      <c r="A219" s="4"/>
      <c r="B219" s="5" t="s">
        <v>13</v>
      </c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0.9" customHeight="1" x14ac:dyDescent="0.45">
      <c r="A220" s="4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30" x14ac:dyDescent="0.45">
      <c r="A221" s="4"/>
      <c r="B221" s="10" t="s">
        <v>16</v>
      </c>
      <c r="C221" s="85" t="s">
        <v>2</v>
      </c>
      <c r="D221" s="53" t="s">
        <v>30</v>
      </c>
      <c r="E221" s="217" t="s">
        <v>7</v>
      </c>
      <c r="F221" s="217"/>
      <c r="G221" s="47" t="s">
        <v>3</v>
      </c>
      <c r="H221" s="10" t="s">
        <v>26</v>
      </c>
      <c r="I221" s="53" t="s">
        <v>181</v>
      </c>
      <c r="J221" s="10" t="s">
        <v>11</v>
      </c>
      <c r="K221" s="12" t="s">
        <v>4</v>
      </c>
      <c r="L221" s="12" t="s">
        <v>17</v>
      </c>
      <c r="M221" s="3"/>
    </row>
    <row r="222" spans="1:13" ht="18" customHeight="1" x14ac:dyDescent="0.45">
      <c r="A222" s="4"/>
      <c r="B222" s="137">
        <v>45626</v>
      </c>
      <c r="C222" s="132" t="s">
        <v>160</v>
      </c>
      <c r="D222" s="52"/>
      <c r="E222" s="258" t="s">
        <v>269</v>
      </c>
      <c r="F222" s="258"/>
      <c r="G222" s="138"/>
      <c r="H222" s="139"/>
      <c r="I222" s="117"/>
      <c r="J222" s="140">
        <v>-600</v>
      </c>
      <c r="K222" s="52"/>
      <c r="L222" s="52"/>
      <c r="M222" s="3"/>
    </row>
    <row r="223" spans="1:13" ht="18" customHeight="1" x14ac:dyDescent="0.45">
      <c r="A223" s="4"/>
      <c r="B223" s="137">
        <v>45626</v>
      </c>
      <c r="C223" s="132" t="s">
        <v>220</v>
      </c>
      <c r="D223" s="52"/>
      <c r="E223" s="258" t="s">
        <v>221</v>
      </c>
      <c r="F223" s="258"/>
      <c r="G223" s="138"/>
      <c r="H223" s="139"/>
      <c r="I223" s="117"/>
      <c r="J223" s="140">
        <v>1500</v>
      </c>
      <c r="K223" s="52"/>
      <c r="L223" s="52"/>
      <c r="M223" s="3"/>
    </row>
    <row r="224" spans="1:13" ht="18" customHeight="1" x14ac:dyDescent="0.45">
      <c r="A224" s="4"/>
      <c r="B224" s="102"/>
      <c r="C224" s="26"/>
      <c r="D224" s="56"/>
      <c r="E224" s="259"/>
      <c r="F224" s="259"/>
      <c r="G224" s="86"/>
      <c r="H224" s="27"/>
      <c r="I224" s="28"/>
      <c r="J224" s="103"/>
      <c r="K224" s="56"/>
      <c r="L224" s="56"/>
      <c r="M224" s="3"/>
    </row>
    <row r="225" spans="1:13" ht="10.9" customHeight="1" x14ac:dyDescent="0.45">
      <c r="A225" s="4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7" spans="1:13" x14ac:dyDescent="0.45">
      <c r="A227" s="58" t="s">
        <v>27</v>
      </c>
      <c r="B227" s="2" t="s">
        <v>32</v>
      </c>
    </row>
    <row r="228" spans="1:13" x14ac:dyDescent="0.45">
      <c r="B228" s="224" t="s">
        <v>33</v>
      </c>
      <c r="C228" s="225"/>
      <c r="D228" s="225"/>
      <c r="E228" s="225"/>
      <c r="F228" s="225"/>
      <c r="G228" s="225"/>
      <c r="H228" s="225"/>
      <c r="I228" s="225"/>
      <c r="J228" s="225"/>
      <c r="K228" s="14" t="s">
        <v>34</v>
      </c>
    </row>
    <row r="229" spans="1:13" x14ac:dyDescent="0.45">
      <c r="B229" s="239" t="s">
        <v>36</v>
      </c>
      <c r="C229" s="240"/>
      <c r="D229" s="240"/>
      <c r="E229" s="241"/>
      <c r="F229" s="242" t="s">
        <v>29</v>
      </c>
      <c r="G229" s="244" t="s">
        <v>7</v>
      </c>
      <c r="H229" s="245"/>
      <c r="I229" s="246"/>
      <c r="J229" s="226" t="s">
        <v>18</v>
      </c>
      <c r="K229" s="277" t="s">
        <v>19</v>
      </c>
    </row>
    <row r="230" spans="1:13" ht="18" customHeight="1" x14ac:dyDescent="0.45">
      <c r="B230" s="155" t="s">
        <v>179</v>
      </c>
      <c r="C230" s="156" t="s">
        <v>180</v>
      </c>
      <c r="D230" s="156"/>
      <c r="E230" s="157"/>
      <c r="F230" s="243"/>
      <c r="G230" s="247"/>
      <c r="H230" s="248"/>
      <c r="I230" s="249"/>
      <c r="J230" s="227"/>
      <c r="K230" s="278"/>
    </row>
    <row r="231" spans="1:13" ht="18" customHeight="1" x14ac:dyDescent="0.45">
      <c r="B231" s="158">
        <v>680</v>
      </c>
      <c r="C231" s="252" t="str">
        <f>_xlfn.XLOOKUP(B231,'H 11 aanwijzingen'!$A$19:$A$72,'H 11 aanwijzingen'!$B$19:$B$72,"nog geen rekening gekozen",1)</f>
        <v>Privé</v>
      </c>
      <c r="D231" s="253"/>
      <c r="E231" s="254"/>
      <c r="F231" s="159"/>
      <c r="G231" s="231" t="s">
        <v>269</v>
      </c>
      <c r="H231" s="232"/>
      <c r="I231" s="232"/>
      <c r="J231" s="160">
        <v>600</v>
      </c>
      <c r="K231" s="198"/>
    </row>
    <row r="232" spans="1:13" ht="18" customHeight="1" x14ac:dyDescent="0.45">
      <c r="B232" s="158">
        <v>1050</v>
      </c>
      <c r="C232" s="252" t="str">
        <f>_xlfn.XLOOKUP(B232,'H 11 aanwijzingen'!$A$19:$A$72,'H 11 aanwijzingen'!$B$19:$B$72,"nog geen rekening gekozen",1)</f>
        <v>Rabobank</v>
      </c>
      <c r="D232" s="253"/>
      <c r="E232" s="254"/>
      <c r="F232" s="159"/>
      <c r="G232" s="288" t="s">
        <v>269</v>
      </c>
      <c r="H232" s="289"/>
      <c r="I232" s="290"/>
      <c r="J232" s="160"/>
      <c r="K232" s="198">
        <v>600</v>
      </c>
    </row>
    <row r="233" spans="1:13" ht="18" customHeight="1" x14ac:dyDescent="0.45">
      <c r="B233" s="158">
        <v>1270</v>
      </c>
      <c r="C233" s="252" t="str">
        <f>_xlfn.XLOOKUP(B233,'H 11 aanwijzingen'!$A$19:$A$72,'H 11 aanwijzingen'!$B$19:$B$72,"nog geen rekening gekozen",1)</f>
        <v>Vooruitontvangen iDEAL-betalingen</v>
      </c>
      <c r="D233" s="253"/>
      <c r="E233" s="254"/>
      <c r="F233" s="159"/>
      <c r="G233" s="288" t="s">
        <v>221</v>
      </c>
      <c r="H233" s="289"/>
      <c r="I233" s="290"/>
      <c r="J233" s="160"/>
      <c r="K233" s="198">
        <v>1500</v>
      </c>
    </row>
    <row r="234" spans="1:13" ht="18" customHeight="1" x14ac:dyDescent="0.45">
      <c r="B234" s="158">
        <v>1050</v>
      </c>
      <c r="C234" s="252" t="str">
        <f>_xlfn.XLOOKUP(B234,'H 11 aanwijzingen'!$A$19:$A$72,'H 11 aanwijzingen'!$B$19:$B$72,"nog geen rekening gekozen",1)</f>
        <v>Rabobank</v>
      </c>
      <c r="D234" s="253"/>
      <c r="E234" s="254"/>
      <c r="F234" s="159"/>
      <c r="G234" s="298" t="s">
        <v>221</v>
      </c>
      <c r="H234" s="298"/>
      <c r="I234" s="298"/>
      <c r="J234" s="160">
        <v>1500</v>
      </c>
      <c r="K234" s="98"/>
    </row>
    <row r="235" spans="1:13" ht="18" customHeight="1" x14ac:dyDescent="0.45">
      <c r="B235" s="158"/>
      <c r="C235" s="252"/>
      <c r="D235" s="253"/>
      <c r="E235" s="254"/>
      <c r="F235" s="159"/>
      <c r="G235" s="255"/>
      <c r="H235" s="256"/>
      <c r="I235" s="257"/>
      <c r="J235" s="161"/>
      <c r="K235" s="162"/>
    </row>
    <row r="236" spans="1:13" ht="18" customHeight="1" x14ac:dyDescent="0.45">
      <c r="B236" s="158"/>
      <c r="C236" s="252"/>
      <c r="D236" s="253"/>
      <c r="E236" s="254"/>
      <c r="F236" s="159"/>
      <c r="G236" s="255"/>
      <c r="H236" s="256"/>
      <c r="I236" s="257"/>
      <c r="J236" s="161"/>
      <c r="K236" s="162"/>
    </row>
    <row r="237" spans="1:13" x14ac:dyDescent="0.45">
      <c r="B237" s="87"/>
      <c r="C237" s="88"/>
      <c r="D237" s="88"/>
      <c r="E237" s="89"/>
      <c r="F237" s="75"/>
      <c r="G237" s="90"/>
      <c r="H237" s="76"/>
      <c r="I237" s="76"/>
      <c r="J237" s="91"/>
      <c r="K237" s="92"/>
    </row>
  </sheetData>
  <mergeCells count="199">
    <mergeCell ref="K142:K143"/>
    <mergeCell ref="C144:E144"/>
    <mergeCell ref="C145:E145"/>
    <mergeCell ref="C146:E146"/>
    <mergeCell ref="B150:E150"/>
    <mergeCell ref="G235:I235"/>
    <mergeCell ref="G236:I236"/>
    <mergeCell ref="K229:K230"/>
    <mergeCell ref="C231:E231"/>
    <mergeCell ref="C232:E232"/>
    <mergeCell ref="G232:I232"/>
    <mergeCell ref="C236:E236"/>
    <mergeCell ref="C233:E233"/>
    <mergeCell ref="C234:E234"/>
    <mergeCell ref="C235:E235"/>
    <mergeCell ref="G233:I233"/>
    <mergeCell ref="G234:I234"/>
    <mergeCell ref="E221:F221"/>
    <mergeCell ref="C196:D196"/>
    <mergeCell ref="C197:D197"/>
    <mergeCell ref="C198:D198"/>
    <mergeCell ref="C199:D199"/>
    <mergeCell ref="C200:D200"/>
    <mergeCell ref="E127:H127"/>
    <mergeCell ref="E128:H128"/>
    <mergeCell ref="E129:H129"/>
    <mergeCell ref="E130:H130"/>
    <mergeCell ref="E131:H131"/>
    <mergeCell ref="F150:F151"/>
    <mergeCell ref="G150:I151"/>
    <mergeCell ref="J150:J151"/>
    <mergeCell ref="K150:K151"/>
    <mergeCell ref="K92:K93"/>
    <mergeCell ref="C94:E94"/>
    <mergeCell ref="G94:I94"/>
    <mergeCell ref="C95:E95"/>
    <mergeCell ref="C96:E96"/>
    <mergeCell ref="G145:I145"/>
    <mergeCell ref="B149:J149"/>
    <mergeCell ref="G152:I152"/>
    <mergeCell ref="G153:I153"/>
    <mergeCell ref="J101:J102"/>
    <mergeCell ref="K101:K102"/>
    <mergeCell ref="C103:E103"/>
    <mergeCell ref="G103:I103"/>
    <mergeCell ref="C104:E104"/>
    <mergeCell ref="C105:E105"/>
    <mergeCell ref="E132:H132"/>
    <mergeCell ref="E133:H133"/>
    <mergeCell ref="B141:J141"/>
    <mergeCell ref="G144:I144"/>
    <mergeCell ref="B142:E142"/>
    <mergeCell ref="F142:F143"/>
    <mergeCell ref="G142:I143"/>
    <mergeCell ref="J142:J143"/>
    <mergeCell ref="E126:H126"/>
    <mergeCell ref="J33:J34"/>
    <mergeCell ref="K33:K34"/>
    <mergeCell ref="C35:E35"/>
    <mergeCell ref="G35:I35"/>
    <mergeCell ref="C36:E36"/>
    <mergeCell ref="C37:E37"/>
    <mergeCell ref="B91:J91"/>
    <mergeCell ref="B92:E92"/>
    <mergeCell ref="F92:F93"/>
    <mergeCell ref="G92:I93"/>
    <mergeCell ref="J92:J93"/>
    <mergeCell ref="B79:C79"/>
    <mergeCell ref="F79:G79"/>
    <mergeCell ref="B80:C80"/>
    <mergeCell ref="F80:G80"/>
    <mergeCell ref="B81:C81"/>
    <mergeCell ref="F81:G81"/>
    <mergeCell ref="E59:H59"/>
    <mergeCell ref="E51:H51"/>
    <mergeCell ref="E52:H52"/>
    <mergeCell ref="B55:I55"/>
    <mergeCell ref="E56:H56"/>
    <mergeCell ref="E57:H57"/>
    <mergeCell ref="E58:H58"/>
    <mergeCell ref="K23:K24"/>
    <mergeCell ref="C25:E25"/>
    <mergeCell ref="G25:I25"/>
    <mergeCell ref="C26:E26"/>
    <mergeCell ref="G26:I26"/>
    <mergeCell ref="C28:E28"/>
    <mergeCell ref="C27:E27"/>
    <mergeCell ref="G231:I231"/>
    <mergeCell ref="B23:E23"/>
    <mergeCell ref="F23:F24"/>
    <mergeCell ref="G23:I24"/>
    <mergeCell ref="C29:E29"/>
    <mergeCell ref="B33:E33"/>
    <mergeCell ref="F33:F34"/>
    <mergeCell ref="G33:I34"/>
    <mergeCell ref="E222:F222"/>
    <mergeCell ref="E223:F223"/>
    <mergeCell ref="E224:F224"/>
    <mergeCell ref="B228:J228"/>
    <mergeCell ref="B229:E229"/>
    <mergeCell ref="F229:F230"/>
    <mergeCell ref="G229:I230"/>
    <mergeCell ref="J229:J230"/>
    <mergeCell ref="H216:I216"/>
    <mergeCell ref="C201:D201"/>
    <mergeCell ref="C190:D190"/>
    <mergeCell ref="C191:D191"/>
    <mergeCell ref="C192:D192"/>
    <mergeCell ref="C193:D193"/>
    <mergeCell ref="C194:D194"/>
    <mergeCell ref="C195:D195"/>
    <mergeCell ref="C184:D184"/>
    <mergeCell ref="C185:D185"/>
    <mergeCell ref="C186:D186"/>
    <mergeCell ref="C187:D187"/>
    <mergeCell ref="C188:D188"/>
    <mergeCell ref="C189:D189"/>
    <mergeCell ref="I178:J178"/>
    <mergeCell ref="C179:D179"/>
    <mergeCell ref="C180:D180"/>
    <mergeCell ref="C181:D181"/>
    <mergeCell ref="C182:D182"/>
    <mergeCell ref="C183:D183"/>
    <mergeCell ref="E168:H168"/>
    <mergeCell ref="E169:H169"/>
    <mergeCell ref="E170:H170"/>
    <mergeCell ref="E171:H171"/>
    <mergeCell ref="E172:H172"/>
    <mergeCell ref="C178:D178"/>
    <mergeCell ref="E178:F178"/>
    <mergeCell ref="G178:H178"/>
    <mergeCell ref="E160:H160"/>
    <mergeCell ref="E161:H161"/>
    <mergeCell ref="E162:H162"/>
    <mergeCell ref="E163:H163"/>
    <mergeCell ref="B166:I166"/>
    <mergeCell ref="E167:H167"/>
    <mergeCell ref="B157:I157"/>
    <mergeCell ref="E158:H158"/>
    <mergeCell ref="E159:H159"/>
    <mergeCell ref="C152:E152"/>
    <mergeCell ref="C153:E153"/>
    <mergeCell ref="C154:E154"/>
    <mergeCell ref="E118:H118"/>
    <mergeCell ref="E119:H119"/>
    <mergeCell ref="E120:H120"/>
    <mergeCell ref="B123:I123"/>
    <mergeCell ref="E124:H124"/>
    <mergeCell ref="E125:H125"/>
    <mergeCell ref="E112:H112"/>
    <mergeCell ref="E113:H113"/>
    <mergeCell ref="E114:H114"/>
    <mergeCell ref="E115:H115"/>
    <mergeCell ref="E116:H116"/>
    <mergeCell ref="E117:H117"/>
    <mergeCell ref="G104:I104"/>
    <mergeCell ref="B108:I108"/>
    <mergeCell ref="E109:H109"/>
    <mergeCell ref="E110:H110"/>
    <mergeCell ref="E111:H111"/>
    <mergeCell ref="E62:H62"/>
    <mergeCell ref="E63:H63"/>
    <mergeCell ref="E64:H64"/>
    <mergeCell ref="E65:H65"/>
    <mergeCell ref="E66:H66"/>
    <mergeCell ref="C97:E97"/>
    <mergeCell ref="C98:E98"/>
    <mergeCell ref="G98:I98"/>
    <mergeCell ref="B101:E101"/>
    <mergeCell ref="F101:F102"/>
    <mergeCell ref="G101:I102"/>
    <mergeCell ref="B100:J100"/>
    <mergeCell ref="G96:I96"/>
    <mergeCell ref="E60:H60"/>
    <mergeCell ref="E61:H61"/>
    <mergeCell ref="E43:H43"/>
    <mergeCell ref="E44:H44"/>
    <mergeCell ref="E45:H45"/>
    <mergeCell ref="E46:H46"/>
    <mergeCell ref="E47:H47"/>
    <mergeCell ref="E50:H50"/>
    <mergeCell ref="G36:I36"/>
    <mergeCell ref="B40:I40"/>
    <mergeCell ref="E41:H41"/>
    <mergeCell ref="E42:H42"/>
    <mergeCell ref="E48:H48"/>
    <mergeCell ref="E49:H49"/>
    <mergeCell ref="B22:J22"/>
    <mergeCell ref="G29:I29"/>
    <mergeCell ref="B32:J32"/>
    <mergeCell ref="J23:J24"/>
    <mergeCell ref="D8:E8"/>
    <mergeCell ref="H10:I10"/>
    <mergeCell ref="H11:I11"/>
    <mergeCell ref="H12:I12"/>
    <mergeCell ref="C16:E16"/>
    <mergeCell ref="C18:E18"/>
    <mergeCell ref="C17:E17"/>
    <mergeCell ref="G27:I27"/>
  </mergeCells>
  <pageMargins left="0.7" right="0.7" top="0.75" bottom="0.75" header="0.3" footer="0.3"/>
  <ignoredErrors>
    <ignoredError sqref="F11 H79:H81 C222:C223 B180:B184" numberStoredAsText="1"/>
    <ignoredError sqref="G202:J20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93C1E-025C-41EF-8DAC-B66E93CA02AD}">
  <dimension ref="A1:M69"/>
  <sheetViews>
    <sheetView showGridLines="0" topLeftCell="A25" zoomScale="70" zoomScaleNormal="70" workbookViewId="0">
      <selection activeCell="J55" sqref="J55"/>
    </sheetView>
  </sheetViews>
  <sheetFormatPr defaultColWidth="8.86328125" defaultRowHeight="15" x14ac:dyDescent="0.45"/>
  <cols>
    <col min="1" max="1" width="2.86328125" style="58" customWidth="1"/>
    <col min="2" max="2" width="13.265625" style="2" customWidth="1"/>
    <col min="3" max="3" width="11.73046875" style="2" customWidth="1"/>
    <col min="4" max="4" width="10.1328125" style="2" customWidth="1"/>
    <col min="5" max="5" width="18.3984375" style="2" customWidth="1"/>
    <col min="6" max="6" width="11.86328125" style="2" customWidth="1"/>
    <col min="7" max="7" width="9.73046875" style="2" customWidth="1"/>
    <col min="8" max="8" width="11" style="2" customWidth="1"/>
    <col min="9" max="9" width="16.73046875" style="2" customWidth="1"/>
    <col min="10" max="10" width="12.59765625" style="2" customWidth="1"/>
    <col min="11" max="11" width="11.1328125" style="2" customWidth="1"/>
    <col min="12" max="12" width="10.73046875" style="2" customWidth="1"/>
    <col min="13" max="13" width="2.3984375" style="2" customWidth="1"/>
    <col min="14" max="16384" width="8.86328125" style="2"/>
  </cols>
  <sheetData>
    <row r="1" spans="2:11" x14ac:dyDescent="0.45">
      <c r="B1" s="1" t="s">
        <v>182</v>
      </c>
      <c r="D1" s="1" t="s">
        <v>171</v>
      </c>
    </row>
    <row r="2" spans="2:11" x14ac:dyDescent="0.45">
      <c r="B2" s="60"/>
    </row>
    <row r="3" spans="2:11" x14ac:dyDescent="0.45">
      <c r="B3" s="1" t="s">
        <v>172</v>
      </c>
    </row>
    <row r="4" spans="2:11" x14ac:dyDescent="0.45">
      <c r="B4" s="2" t="s">
        <v>173</v>
      </c>
    </row>
    <row r="5" spans="2:11" ht="18" customHeight="1" x14ac:dyDescent="0.45">
      <c r="B5" s="224" t="s">
        <v>33</v>
      </c>
      <c r="C5" s="225"/>
      <c r="D5" s="225"/>
      <c r="E5" s="225"/>
      <c r="F5" s="225"/>
      <c r="G5" s="225"/>
      <c r="H5" s="225"/>
      <c r="I5" s="225"/>
      <c r="J5" s="225"/>
      <c r="K5" s="14" t="s">
        <v>34</v>
      </c>
    </row>
    <row r="6" spans="2:11" ht="18" customHeight="1" x14ac:dyDescent="0.45">
      <c r="B6" s="239" t="s">
        <v>36</v>
      </c>
      <c r="C6" s="240"/>
      <c r="D6" s="240"/>
      <c r="E6" s="241"/>
      <c r="F6" s="242" t="s">
        <v>29</v>
      </c>
      <c r="G6" s="244" t="s">
        <v>7</v>
      </c>
      <c r="H6" s="245"/>
      <c r="I6" s="246"/>
      <c r="J6" s="226" t="s">
        <v>18</v>
      </c>
      <c r="K6" s="277" t="s">
        <v>19</v>
      </c>
    </row>
    <row r="7" spans="2:11" ht="18" customHeight="1" x14ac:dyDescent="0.45">
      <c r="B7" s="155" t="s">
        <v>179</v>
      </c>
      <c r="C7" s="156" t="s">
        <v>180</v>
      </c>
      <c r="D7" s="156"/>
      <c r="E7" s="157"/>
      <c r="F7" s="243"/>
      <c r="G7" s="247"/>
      <c r="H7" s="248"/>
      <c r="I7" s="249"/>
      <c r="J7" s="227"/>
      <c r="K7" s="278"/>
    </row>
    <row r="8" spans="2:11" ht="18" customHeight="1" x14ac:dyDescent="0.45">
      <c r="B8" s="158">
        <v>1240</v>
      </c>
      <c r="C8" s="252" t="str">
        <f>_xlfn.XLOOKUP(B8,'H 11 aanwijzingen'!$A$19:$A$72,'H 11 aanwijzingen'!$B$19:$B$72,"nog geen rekening gekozen",1)</f>
        <v>Vooruitbetaalde bedragen</v>
      </c>
      <c r="D8" s="253"/>
      <c r="E8" s="254"/>
      <c r="F8" s="177"/>
      <c r="G8" s="218" t="s">
        <v>222</v>
      </c>
      <c r="H8" s="279"/>
      <c r="I8" s="279"/>
      <c r="J8" s="160">
        <v>1200</v>
      </c>
      <c r="K8" s="97"/>
    </row>
    <row r="9" spans="2:11" ht="18" customHeight="1" x14ac:dyDescent="0.45">
      <c r="B9" s="158">
        <v>1400</v>
      </c>
      <c r="C9" s="252" t="str">
        <f>_xlfn.XLOOKUP(B9,'H 11 aanwijzingen'!$A$19:$A$72,'H 11 aanwijzingen'!$B$19:$B$72,"nog geen rekening gekozen",1)</f>
        <v>Crediteuren</v>
      </c>
      <c r="D9" s="253"/>
      <c r="E9" s="254"/>
      <c r="F9" s="163">
        <v>14050</v>
      </c>
      <c r="G9" s="218" t="s">
        <v>222</v>
      </c>
      <c r="H9" s="279"/>
      <c r="I9" s="279"/>
      <c r="J9" s="119"/>
      <c r="K9" s="98">
        <v>1200</v>
      </c>
    </row>
    <row r="10" spans="2:11" ht="18" customHeight="1" x14ac:dyDescent="0.45">
      <c r="B10" s="158"/>
      <c r="C10" s="252"/>
      <c r="D10" s="253"/>
      <c r="E10" s="254"/>
      <c r="F10" s="159"/>
      <c r="G10" s="255"/>
      <c r="H10" s="256"/>
      <c r="I10" s="257"/>
      <c r="J10" s="161"/>
      <c r="K10" s="162"/>
    </row>
    <row r="11" spans="2:11" ht="18" customHeight="1" x14ac:dyDescent="0.45">
      <c r="B11" s="44"/>
      <c r="C11" s="25"/>
      <c r="D11" s="25"/>
      <c r="E11" s="25"/>
      <c r="F11" s="24"/>
      <c r="G11" s="45"/>
      <c r="H11" s="45"/>
      <c r="I11" s="45"/>
      <c r="J11" s="17"/>
      <c r="K11" s="18"/>
    </row>
    <row r="12" spans="2:11" x14ac:dyDescent="0.45">
      <c r="B12" s="44"/>
      <c r="C12" s="25"/>
      <c r="D12" s="25"/>
      <c r="E12" s="25"/>
      <c r="F12" s="24"/>
      <c r="G12" s="45"/>
      <c r="H12" s="45"/>
      <c r="I12" s="45"/>
      <c r="J12" s="17"/>
      <c r="K12" s="18"/>
    </row>
    <row r="13" spans="2:11" x14ac:dyDescent="0.45">
      <c r="B13" s="1" t="s">
        <v>174</v>
      </c>
    </row>
    <row r="14" spans="2:11" x14ac:dyDescent="0.45">
      <c r="B14" s="2" t="s">
        <v>271</v>
      </c>
    </row>
    <row r="15" spans="2:11" ht="18" customHeight="1" x14ac:dyDescent="0.45">
      <c r="B15" s="224" t="s">
        <v>33</v>
      </c>
      <c r="C15" s="225"/>
      <c r="D15" s="225"/>
      <c r="E15" s="225"/>
      <c r="F15" s="225"/>
      <c r="G15" s="225"/>
      <c r="H15" s="225"/>
      <c r="I15" s="225"/>
      <c r="J15" s="225"/>
      <c r="K15" s="14" t="s">
        <v>34</v>
      </c>
    </row>
    <row r="16" spans="2:11" ht="18" customHeight="1" x14ac:dyDescent="0.45">
      <c r="B16" s="239" t="s">
        <v>36</v>
      </c>
      <c r="C16" s="240"/>
      <c r="D16" s="240"/>
      <c r="E16" s="241"/>
      <c r="F16" s="242" t="s">
        <v>29</v>
      </c>
      <c r="G16" s="244" t="s">
        <v>7</v>
      </c>
      <c r="H16" s="245"/>
      <c r="I16" s="246"/>
      <c r="J16" s="226" t="s">
        <v>18</v>
      </c>
      <c r="K16" s="277" t="s">
        <v>19</v>
      </c>
    </row>
    <row r="17" spans="2:11" ht="18" customHeight="1" x14ac:dyDescent="0.45">
      <c r="B17" s="155" t="s">
        <v>179</v>
      </c>
      <c r="C17" s="156" t="s">
        <v>180</v>
      </c>
      <c r="D17" s="156"/>
      <c r="E17" s="157"/>
      <c r="F17" s="243"/>
      <c r="G17" s="247"/>
      <c r="H17" s="248"/>
      <c r="I17" s="249"/>
      <c r="J17" s="227"/>
      <c r="K17" s="278"/>
    </row>
    <row r="18" spans="2:11" ht="18" customHeight="1" x14ac:dyDescent="0.45">
      <c r="B18" s="158">
        <v>4400</v>
      </c>
      <c r="C18" s="252" t="str">
        <f>_xlfn.XLOOKUP(B18,'H 11 aanwijzingen'!$A$19:$A$72,'H 11 aanwijzingen'!$B$19:$B$72,"nog geen rekening gekozen",1)</f>
        <v>Verzekeringskosten</v>
      </c>
      <c r="D18" s="253"/>
      <c r="E18" s="254"/>
      <c r="F18" s="159"/>
      <c r="G18" s="307">
        <v>45536</v>
      </c>
      <c r="H18" s="234"/>
      <c r="I18" s="234"/>
      <c r="J18" s="166">
        <v>100</v>
      </c>
      <c r="K18" s="167"/>
    </row>
    <row r="19" spans="2:11" ht="18" customHeight="1" x14ac:dyDescent="0.45">
      <c r="B19" s="158">
        <v>1240</v>
      </c>
      <c r="C19" s="252" t="str">
        <f>_xlfn.XLOOKUP(B19,'H 11 aanwijzingen'!$A$19:$A$72,'H 11 aanwijzingen'!$B$19:$B$72,"nog geen rekening gekozen",1)</f>
        <v>Vooruitbetaalde bedragen</v>
      </c>
      <c r="D19" s="253"/>
      <c r="E19" s="254"/>
      <c r="F19" s="159"/>
      <c r="G19" s="288">
        <v>45536</v>
      </c>
      <c r="H19" s="261"/>
      <c r="I19" s="262"/>
      <c r="J19" s="166"/>
      <c r="K19" s="167">
        <v>100</v>
      </c>
    </row>
    <row r="20" spans="2:11" ht="18" customHeight="1" x14ac:dyDescent="0.45">
      <c r="B20" s="158"/>
      <c r="C20" s="252"/>
      <c r="D20" s="253"/>
      <c r="E20" s="254"/>
      <c r="F20" s="159"/>
      <c r="G20" s="255"/>
      <c r="H20" s="256"/>
      <c r="I20" s="257"/>
      <c r="J20" s="161"/>
      <c r="K20" s="162"/>
    </row>
    <row r="21" spans="2:11" ht="18" customHeight="1" x14ac:dyDescent="0.45">
      <c r="B21" s="44"/>
      <c r="C21" s="25"/>
      <c r="D21" s="25"/>
      <c r="E21" s="25"/>
      <c r="F21" s="24"/>
      <c r="G21" s="45"/>
      <c r="H21" s="45"/>
      <c r="I21" s="45"/>
      <c r="J21" s="17"/>
      <c r="K21" s="18"/>
    </row>
    <row r="22" spans="2:11" ht="18" customHeight="1" x14ac:dyDescent="0.45">
      <c r="B22" s="44"/>
      <c r="C22" s="25"/>
      <c r="D22" s="25"/>
      <c r="E22" s="25"/>
      <c r="F22" s="24"/>
      <c r="G22" s="45"/>
      <c r="H22" s="45"/>
      <c r="I22" s="45"/>
      <c r="J22" s="17"/>
      <c r="K22" s="18"/>
    </row>
    <row r="23" spans="2:11" ht="18" customHeight="1" x14ac:dyDescent="0.45">
      <c r="B23" s="1" t="s">
        <v>175</v>
      </c>
      <c r="C23" s="75"/>
      <c r="D23" s="75"/>
      <c r="E23" s="75"/>
      <c r="F23" s="75"/>
      <c r="G23" s="90"/>
      <c r="H23" s="76"/>
      <c r="I23" s="76"/>
      <c r="J23" s="77"/>
      <c r="K23" s="77"/>
    </row>
    <row r="24" spans="2:11" ht="18" customHeight="1" x14ac:dyDescent="0.45">
      <c r="B24" s="2" t="s">
        <v>272</v>
      </c>
      <c r="C24" s="75"/>
      <c r="D24" s="75"/>
      <c r="E24" s="75"/>
      <c r="F24" s="75"/>
      <c r="G24" s="90"/>
      <c r="H24" s="76"/>
      <c r="I24" s="76"/>
      <c r="J24" s="77"/>
      <c r="K24" s="77"/>
    </row>
    <row r="25" spans="2:11" ht="18" customHeight="1" x14ac:dyDescent="0.45">
      <c r="B25" s="224" t="s">
        <v>33</v>
      </c>
      <c r="C25" s="225"/>
      <c r="D25" s="225"/>
      <c r="E25" s="225"/>
      <c r="F25" s="225"/>
      <c r="G25" s="225"/>
      <c r="H25" s="225"/>
      <c r="I25" s="225"/>
      <c r="J25" s="225"/>
      <c r="K25" s="14" t="s">
        <v>34</v>
      </c>
    </row>
    <row r="26" spans="2:11" ht="18" customHeight="1" x14ac:dyDescent="0.45">
      <c r="B26" s="239" t="s">
        <v>36</v>
      </c>
      <c r="C26" s="240"/>
      <c r="D26" s="240"/>
      <c r="E26" s="241"/>
      <c r="F26" s="242" t="s">
        <v>29</v>
      </c>
      <c r="G26" s="244" t="s">
        <v>7</v>
      </c>
      <c r="H26" s="245"/>
      <c r="I26" s="246"/>
      <c r="J26" s="226" t="s">
        <v>18</v>
      </c>
      <c r="K26" s="277" t="s">
        <v>19</v>
      </c>
    </row>
    <row r="27" spans="2:11" ht="18" customHeight="1" x14ac:dyDescent="0.45">
      <c r="B27" s="155" t="s">
        <v>179</v>
      </c>
      <c r="C27" s="156" t="s">
        <v>180</v>
      </c>
      <c r="D27" s="156"/>
      <c r="E27" s="157"/>
      <c r="F27" s="243"/>
      <c r="G27" s="247"/>
      <c r="H27" s="248"/>
      <c r="I27" s="249"/>
      <c r="J27" s="227"/>
      <c r="K27" s="278"/>
    </row>
    <row r="28" spans="2:11" ht="18" customHeight="1" x14ac:dyDescent="0.45">
      <c r="B28" s="158">
        <v>9300</v>
      </c>
      <c r="C28" s="252" t="str">
        <f>_xlfn.XLOOKUP(B28,'H 11 aanwijzingen'!$A$19:$A$72,'H 11 aanwijzingen'!$B$19:$B$72,"nog geen rekening gekozen",1)</f>
        <v>Honorarium</v>
      </c>
      <c r="D28" s="253"/>
      <c r="E28" s="254"/>
      <c r="F28" s="163"/>
      <c r="G28" s="307" t="s">
        <v>274</v>
      </c>
      <c r="H28" s="234"/>
      <c r="I28" s="234"/>
      <c r="J28" s="166"/>
      <c r="K28" s="167">
        <v>150</v>
      </c>
    </row>
    <row r="29" spans="2:11" ht="18" customHeight="1" x14ac:dyDescent="0.45">
      <c r="B29" s="158">
        <v>1200</v>
      </c>
      <c r="C29" s="252" t="str">
        <f>_xlfn.XLOOKUP(B29,'H 11 aanwijzingen'!$A$19:$A$72,'H 11 aanwijzingen'!$B$19:$B$72,"nog geen rekening gekozen",1)</f>
        <v>Nog te ontvangen bedragen</v>
      </c>
      <c r="D29" s="253"/>
      <c r="E29" s="254"/>
      <c r="F29" s="163"/>
      <c r="G29" s="288" t="str">
        <f>G28</f>
        <v>juli 2024 Tijdschrift Y</v>
      </c>
      <c r="H29" s="261"/>
      <c r="I29" s="262"/>
      <c r="J29" s="166">
        <v>150</v>
      </c>
      <c r="K29" s="167"/>
    </row>
    <row r="30" spans="2:11" ht="18" customHeight="1" x14ac:dyDescent="0.45">
      <c r="B30" s="158"/>
      <c r="C30" s="252"/>
      <c r="D30" s="253"/>
      <c r="E30" s="254"/>
      <c r="F30" s="159"/>
      <c r="G30" s="255"/>
      <c r="H30" s="256"/>
      <c r="I30" s="257"/>
      <c r="J30" s="161"/>
      <c r="K30" s="162"/>
    </row>
    <row r="31" spans="2:11" ht="18" customHeight="1" x14ac:dyDescent="0.45">
      <c r="B31" s="44"/>
      <c r="C31" s="25"/>
      <c r="D31" s="25"/>
      <c r="E31" s="25"/>
      <c r="F31" s="24"/>
      <c r="G31" s="45"/>
      <c r="H31" s="45"/>
      <c r="I31" s="45"/>
      <c r="J31" s="17"/>
      <c r="K31" s="18"/>
    </row>
    <row r="32" spans="2:11" ht="18" customHeight="1" x14ac:dyDescent="0.45">
      <c r="B32" s="44"/>
      <c r="C32" s="25"/>
      <c r="D32" s="25"/>
      <c r="E32" s="25"/>
      <c r="F32" s="24"/>
      <c r="G32" s="45"/>
      <c r="H32" s="45"/>
      <c r="I32" s="45"/>
      <c r="J32" s="17"/>
      <c r="K32" s="18"/>
    </row>
    <row r="33" spans="1:13" ht="18" customHeight="1" x14ac:dyDescent="0.45">
      <c r="B33" s="1" t="s">
        <v>176</v>
      </c>
      <c r="C33" s="75"/>
      <c r="D33" s="75"/>
      <c r="E33" s="75"/>
      <c r="F33" s="75"/>
      <c r="G33" s="90"/>
      <c r="H33" s="76"/>
      <c r="I33" s="76"/>
      <c r="J33" s="77"/>
      <c r="K33" s="77"/>
    </row>
    <row r="34" spans="1:13" ht="18" customHeight="1" x14ac:dyDescent="0.45">
      <c r="B34" s="41" t="s">
        <v>224</v>
      </c>
      <c r="C34" s="75"/>
      <c r="D34" s="75"/>
      <c r="E34" s="75"/>
      <c r="F34" s="75"/>
      <c r="G34" s="90"/>
      <c r="H34" s="76"/>
      <c r="I34" s="76"/>
      <c r="J34" s="77"/>
      <c r="K34" s="77"/>
    </row>
    <row r="35" spans="1:13" ht="18" customHeight="1" x14ac:dyDescent="0.45">
      <c r="B35" s="224" t="s">
        <v>33</v>
      </c>
      <c r="C35" s="225"/>
      <c r="D35" s="225"/>
      <c r="E35" s="225"/>
      <c r="F35" s="225"/>
      <c r="G35" s="225"/>
      <c r="H35" s="225"/>
      <c r="I35" s="225"/>
      <c r="J35" s="225"/>
      <c r="K35" s="14" t="s">
        <v>34</v>
      </c>
    </row>
    <row r="36" spans="1:13" ht="18" customHeight="1" x14ac:dyDescent="0.45">
      <c r="B36" s="239" t="s">
        <v>36</v>
      </c>
      <c r="C36" s="240"/>
      <c r="D36" s="240"/>
      <c r="E36" s="241"/>
      <c r="F36" s="242" t="s">
        <v>29</v>
      </c>
      <c r="G36" s="244" t="s">
        <v>7</v>
      </c>
      <c r="H36" s="245"/>
      <c r="I36" s="246"/>
      <c r="J36" s="226" t="s">
        <v>18</v>
      </c>
      <c r="K36" s="277" t="s">
        <v>19</v>
      </c>
    </row>
    <row r="37" spans="1:13" ht="18" customHeight="1" x14ac:dyDescent="0.45">
      <c r="B37" s="155" t="s">
        <v>179</v>
      </c>
      <c r="C37" s="156" t="s">
        <v>180</v>
      </c>
      <c r="D37" s="156"/>
      <c r="E37" s="157"/>
      <c r="F37" s="243"/>
      <c r="G37" s="247"/>
      <c r="H37" s="248"/>
      <c r="I37" s="249"/>
      <c r="J37" s="227"/>
      <c r="K37" s="278"/>
    </row>
    <row r="38" spans="1:13" ht="18" customHeight="1" x14ac:dyDescent="0.45">
      <c r="B38" s="158">
        <v>1200</v>
      </c>
      <c r="C38" s="252" t="str">
        <f>_xlfn.XLOOKUP(B38,'H 11 aanwijzingen'!$A$19:$A$72,'H 11 aanwijzingen'!$B$19:$B$72,"nog geen rekening gekozen",1)</f>
        <v>Nog te ontvangen bedragen</v>
      </c>
      <c r="D38" s="253"/>
      <c r="E38" s="254"/>
      <c r="F38" s="150"/>
      <c r="G38" s="307" t="s">
        <v>223</v>
      </c>
      <c r="H38" s="234"/>
      <c r="I38" s="234"/>
      <c r="J38" s="96"/>
      <c r="K38" s="96">
        <v>450</v>
      </c>
    </row>
    <row r="39" spans="1:13" ht="18" customHeight="1" x14ac:dyDescent="0.45">
      <c r="B39" s="158">
        <v>1100</v>
      </c>
      <c r="C39" s="252" t="str">
        <f>_xlfn.XLOOKUP(B39,'H 11 aanwijzingen'!$A$19:$A$72,'H 11 aanwijzingen'!$B$19:$B$72,"nog geen rekening gekozen",1)</f>
        <v>Debiteuren</v>
      </c>
      <c r="D39" s="253"/>
      <c r="E39" s="254"/>
      <c r="F39" s="150">
        <v>11083</v>
      </c>
      <c r="G39" s="231" t="str">
        <f>G38</f>
        <v>3e kwartaal</v>
      </c>
      <c r="H39" s="232"/>
      <c r="I39" s="232"/>
      <c r="J39" s="96">
        <v>450</v>
      </c>
      <c r="K39" s="96"/>
    </row>
    <row r="40" spans="1:13" ht="18" customHeight="1" x14ac:dyDescent="0.45">
      <c r="B40" s="158"/>
      <c r="C40" s="252"/>
      <c r="D40" s="253"/>
      <c r="E40" s="254"/>
      <c r="F40" s="159"/>
      <c r="G40" s="255"/>
      <c r="H40" s="256"/>
      <c r="I40" s="257"/>
      <c r="J40" s="161"/>
      <c r="K40" s="162"/>
    </row>
    <row r="41" spans="1:13" ht="18" customHeight="1" x14ac:dyDescent="0.45">
      <c r="B41" s="158"/>
      <c r="C41" s="252"/>
      <c r="D41" s="253"/>
      <c r="E41" s="254"/>
      <c r="F41" s="159"/>
      <c r="G41" s="255"/>
      <c r="H41" s="256"/>
      <c r="I41" s="257"/>
      <c r="J41" s="161"/>
      <c r="K41" s="162"/>
    </row>
    <row r="42" spans="1:13" ht="15" customHeight="1" x14ac:dyDescent="0.45">
      <c r="B42" s="44"/>
      <c r="C42" s="25"/>
      <c r="D42" s="25"/>
      <c r="E42" s="25"/>
      <c r="F42" s="24"/>
      <c r="G42" s="45"/>
      <c r="H42" s="45"/>
      <c r="I42" s="45"/>
      <c r="J42" s="17"/>
      <c r="K42" s="18"/>
    </row>
    <row r="43" spans="1:13" ht="18" customHeight="1" x14ac:dyDescent="0.45">
      <c r="B43" s="44"/>
      <c r="C43" s="25"/>
      <c r="D43" s="25"/>
      <c r="E43" s="25"/>
      <c r="F43" s="24"/>
      <c r="G43" s="45"/>
      <c r="H43" s="45"/>
      <c r="I43" s="45"/>
      <c r="J43" s="17"/>
      <c r="K43" s="18"/>
    </row>
    <row r="44" spans="1:13" ht="18" customHeight="1" x14ac:dyDescent="0.45">
      <c r="B44" s="1" t="s">
        <v>177</v>
      </c>
      <c r="C44" s="75"/>
      <c r="D44" s="75"/>
      <c r="E44" s="75"/>
      <c r="F44" s="75"/>
      <c r="G44" s="90"/>
      <c r="H44" s="76"/>
      <c r="I44" s="76"/>
      <c r="J44" s="77"/>
      <c r="K44" s="77"/>
    </row>
    <row r="45" spans="1:13" ht="18" customHeight="1" x14ac:dyDescent="0.45">
      <c r="A45" s="58" t="s">
        <v>21</v>
      </c>
      <c r="B45" s="2" t="s">
        <v>130</v>
      </c>
    </row>
    <row r="46" spans="1:13" ht="10.9" customHeight="1" x14ac:dyDescent="0.45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8" customHeight="1" x14ac:dyDescent="0.45">
      <c r="A47" s="4"/>
      <c r="B47" s="5" t="s">
        <v>20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0.9" customHeight="1" x14ac:dyDescent="0.45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8" customHeight="1" x14ac:dyDescent="0.45">
      <c r="A49" s="4"/>
      <c r="B49" s="6" t="s">
        <v>0</v>
      </c>
      <c r="C49" s="35">
        <v>20</v>
      </c>
      <c r="D49" s="3"/>
      <c r="E49" s="6" t="s">
        <v>9</v>
      </c>
      <c r="F49" s="8" t="s">
        <v>233</v>
      </c>
      <c r="G49" s="3"/>
      <c r="H49" s="238" t="s">
        <v>10</v>
      </c>
      <c r="I49" s="238"/>
      <c r="J49" s="9" t="s">
        <v>273</v>
      </c>
      <c r="K49" s="3"/>
      <c r="L49" s="3"/>
      <c r="M49" s="3"/>
    </row>
    <row r="50" spans="1:13" ht="18" customHeight="1" x14ac:dyDescent="0.45">
      <c r="A50" s="4"/>
      <c r="B50" s="6" t="s">
        <v>14</v>
      </c>
      <c r="C50" s="36">
        <v>4169.84</v>
      </c>
      <c r="D50" s="3"/>
      <c r="E50" s="6" t="s">
        <v>15</v>
      </c>
      <c r="F50" s="129">
        <f>C50+J56+J55</f>
        <v>819.84000000000015</v>
      </c>
      <c r="G50" s="3"/>
      <c r="H50" s="3"/>
      <c r="I50" s="3"/>
      <c r="J50" s="3"/>
      <c r="K50" s="3"/>
      <c r="L50" s="3"/>
      <c r="M50" s="3"/>
    </row>
    <row r="51" spans="1:13" ht="10.9" customHeight="1" x14ac:dyDescent="0.45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8" customHeight="1" x14ac:dyDescent="0.45">
      <c r="A52" s="4"/>
      <c r="B52" s="5" t="s">
        <v>13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0.9" customHeight="1" x14ac:dyDescent="0.45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28.15" customHeight="1" x14ac:dyDescent="0.45">
      <c r="A54" s="4"/>
      <c r="B54" s="12" t="s">
        <v>16</v>
      </c>
      <c r="C54" s="85" t="s">
        <v>2</v>
      </c>
      <c r="D54" s="83" t="s">
        <v>30</v>
      </c>
      <c r="E54" s="308" t="s">
        <v>7</v>
      </c>
      <c r="F54" s="308"/>
      <c r="G54" s="104" t="s">
        <v>3</v>
      </c>
      <c r="H54" s="12" t="s">
        <v>26</v>
      </c>
      <c r="I54" s="53" t="s">
        <v>181</v>
      </c>
      <c r="J54" s="12" t="s">
        <v>11</v>
      </c>
      <c r="K54" s="12" t="s">
        <v>4</v>
      </c>
      <c r="L54" s="12" t="s">
        <v>17</v>
      </c>
      <c r="M54" s="3"/>
    </row>
    <row r="55" spans="1:13" ht="18" customHeight="1" x14ac:dyDescent="0.45">
      <c r="A55" s="4"/>
      <c r="B55" s="130">
        <v>45657</v>
      </c>
      <c r="C55" s="132" t="s">
        <v>160</v>
      </c>
      <c r="D55" s="118"/>
      <c r="E55" s="309" t="s">
        <v>275</v>
      </c>
      <c r="F55" s="310"/>
      <c r="G55" s="118"/>
      <c r="H55" s="134"/>
      <c r="I55" s="134"/>
      <c r="J55" s="129">
        <v>-550</v>
      </c>
      <c r="K55" s="145"/>
      <c r="L55" s="118"/>
      <c r="M55" s="4"/>
    </row>
    <row r="56" spans="1:13" ht="18" customHeight="1" x14ac:dyDescent="0.45">
      <c r="A56" s="4"/>
      <c r="B56" s="130">
        <v>45657</v>
      </c>
      <c r="C56" s="132" t="s">
        <v>160</v>
      </c>
      <c r="D56" s="118"/>
      <c r="E56" s="258" t="s">
        <v>225</v>
      </c>
      <c r="F56" s="258"/>
      <c r="G56" s="118"/>
      <c r="H56" s="134"/>
      <c r="I56" s="134"/>
      <c r="J56" s="129">
        <v>-2800</v>
      </c>
      <c r="K56" s="145"/>
      <c r="L56" s="118"/>
      <c r="M56" s="4"/>
    </row>
    <row r="57" spans="1:13" ht="18" customHeight="1" x14ac:dyDescent="0.45">
      <c r="A57" s="4"/>
      <c r="B57" s="22"/>
      <c r="C57" s="26"/>
      <c r="D57" s="55"/>
      <c r="E57" s="259"/>
      <c r="F57" s="259"/>
      <c r="G57" s="55"/>
      <c r="H57" s="38"/>
      <c r="I57" s="38"/>
      <c r="J57" s="37"/>
      <c r="K57" s="34"/>
      <c r="L57" s="55"/>
      <c r="M57" s="4"/>
    </row>
    <row r="58" spans="1:13" ht="10.9" customHeight="1" x14ac:dyDescent="0.45">
      <c r="A58" s="4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8" customHeight="1" x14ac:dyDescent="0.45">
      <c r="B59" s="1"/>
    </row>
    <row r="60" spans="1:13" ht="18" customHeight="1" x14ac:dyDescent="0.45">
      <c r="A60" s="58" t="s">
        <v>27</v>
      </c>
      <c r="B60" s="2" t="s">
        <v>32</v>
      </c>
    </row>
    <row r="61" spans="1:13" ht="18" customHeight="1" x14ac:dyDescent="0.45">
      <c r="B61" s="224" t="s">
        <v>33</v>
      </c>
      <c r="C61" s="225"/>
      <c r="D61" s="225"/>
      <c r="E61" s="225"/>
      <c r="F61" s="225"/>
      <c r="G61" s="225"/>
      <c r="H61" s="225"/>
      <c r="I61" s="225"/>
      <c r="J61" s="225"/>
      <c r="K61" s="14" t="s">
        <v>34</v>
      </c>
    </row>
    <row r="62" spans="1:13" ht="18" customHeight="1" x14ac:dyDescent="0.45">
      <c r="B62" s="239" t="s">
        <v>36</v>
      </c>
      <c r="C62" s="240"/>
      <c r="D62" s="240"/>
      <c r="E62" s="241"/>
      <c r="F62" s="242" t="s">
        <v>29</v>
      </c>
      <c r="G62" s="244" t="s">
        <v>7</v>
      </c>
      <c r="H62" s="245"/>
      <c r="I62" s="246"/>
      <c r="J62" s="226" t="s">
        <v>18</v>
      </c>
      <c r="K62" s="277" t="s">
        <v>19</v>
      </c>
    </row>
    <row r="63" spans="1:13" ht="18" customHeight="1" x14ac:dyDescent="0.45">
      <c r="B63" s="155" t="s">
        <v>179</v>
      </c>
      <c r="C63" s="156" t="s">
        <v>180</v>
      </c>
      <c r="D63" s="156"/>
      <c r="E63" s="157"/>
      <c r="F63" s="243"/>
      <c r="G63" s="247"/>
      <c r="H63" s="248"/>
      <c r="I63" s="249"/>
      <c r="J63" s="227"/>
      <c r="K63" s="278"/>
    </row>
    <row r="64" spans="1:13" ht="18" customHeight="1" x14ac:dyDescent="0.45">
      <c r="B64" s="158">
        <v>680</v>
      </c>
      <c r="C64" s="252" t="str">
        <f>_xlfn.XLOOKUP(B64,'H 11 aanwijzingen'!$A$19:$A$72,'H 11 aanwijzingen'!$B$19:$B$72,"nog geen rekening gekozen",1)</f>
        <v>Privé</v>
      </c>
      <c r="D64" s="253"/>
      <c r="E64" s="254"/>
      <c r="F64" s="159"/>
      <c r="G64" s="232" t="s">
        <v>275</v>
      </c>
      <c r="H64" s="232"/>
      <c r="I64" s="232"/>
      <c r="J64" s="166">
        <v>550</v>
      </c>
      <c r="K64" s="167"/>
    </row>
    <row r="65" spans="2:11" ht="18" customHeight="1" x14ac:dyDescent="0.45">
      <c r="B65" s="158">
        <v>1050</v>
      </c>
      <c r="C65" s="252" t="str">
        <f>_xlfn.XLOOKUP(B65,'H 11 aanwijzingen'!$A$19:$A$72,'H 11 aanwijzingen'!$B$19:$B$72,"nog geen rekening gekozen",1)</f>
        <v>Rabobank</v>
      </c>
      <c r="D65" s="253"/>
      <c r="E65" s="254"/>
      <c r="F65" s="159"/>
      <c r="G65" s="260" t="s">
        <v>275</v>
      </c>
      <c r="H65" s="261"/>
      <c r="I65" s="262"/>
      <c r="J65" s="166"/>
      <c r="K65" s="167">
        <v>550</v>
      </c>
    </row>
    <row r="66" spans="2:11" ht="18" customHeight="1" x14ac:dyDescent="0.45">
      <c r="B66" s="158">
        <v>680</v>
      </c>
      <c r="C66" s="252" t="str">
        <f>_xlfn.XLOOKUP(B66,'H 11 aanwijzingen'!$A$19:$A$72,'H 11 aanwijzingen'!$B$19:$B$72,"nog geen rekening gekozen",1)</f>
        <v>Privé</v>
      </c>
      <c r="D66" s="253"/>
      <c r="E66" s="254"/>
      <c r="F66" s="159"/>
      <c r="G66" s="260" t="s">
        <v>225</v>
      </c>
      <c r="H66" s="261"/>
      <c r="I66" s="262"/>
      <c r="J66" s="166">
        <v>2800</v>
      </c>
      <c r="K66" s="167"/>
    </row>
    <row r="67" spans="2:11" ht="18" customHeight="1" x14ac:dyDescent="0.45">
      <c r="B67" s="158">
        <v>1050</v>
      </c>
      <c r="C67" s="252" t="str">
        <f>_xlfn.XLOOKUP(B67,'H 11 aanwijzingen'!$A$19:$A$72,'H 11 aanwijzingen'!$B$19:$B$72,"nog geen rekening gekozen",1)</f>
        <v>Rabobank</v>
      </c>
      <c r="D67" s="253"/>
      <c r="E67" s="254"/>
      <c r="F67" s="159"/>
      <c r="G67" s="260" t="s">
        <v>225</v>
      </c>
      <c r="H67" s="261"/>
      <c r="I67" s="262"/>
      <c r="J67" s="166"/>
      <c r="K67" s="167">
        <v>2800</v>
      </c>
    </row>
    <row r="68" spans="2:11" ht="18" customHeight="1" x14ac:dyDescent="0.45">
      <c r="B68" s="158"/>
      <c r="C68" s="252"/>
      <c r="D68" s="253"/>
      <c r="E68" s="254"/>
      <c r="F68" s="159"/>
      <c r="G68" s="255"/>
      <c r="H68" s="256"/>
      <c r="I68" s="257"/>
      <c r="J68" s="161"/>
      <c r="K68" s="162"/>
    </row>
    <row r="69" spans="2:11" ht="18" customHeight="1" x14ac:dyDescent="0.45">
      <c r="B69" s="158"/>
      <c r="C69" s="252"/>
      <c r="D69" s="253"/>
      <c r="E69" s="254"/>
      <c r="F69" s="159"/>
      <c r="G69" s="255"/>
      <c r="H69" s="256"/>
      <c r="I69" s="257"/>
      <c r="J69" s="161"/>
      <c r="K69" s="162"/>
    </row>
  </sheetData>
  <mergeCells count="73">
    <mergeCell ref="C68:E68"/>
    <mergeCell ref="C69:E69"/>
    <mergeCell ref="G69:I69"/>
    <mergeCell ref="K62:K63"/>
    <mergeCell ref="C64:E64"/>
    <mergeCell ref="C65:E65"/>
    <mergeCell ref="C66:E66"/>
    <mergeCell ref="G66:I66"/>
    <mergeCell ref="C67:E67"/>
    <mergeCell ref="G67:I67"/>
    <mergeCell ref="J62:J63"/>
    <mergeCell ref="G65:I65"/>
    <mergeCell ref="G68:I68"/>
    <mergeCell ref="G64:I64"/>
    <mergeCell ref="B62:E62"/>
    <mergeCell ref="F62:F63"/>
    <mergeCell ref="G62:I63"/>
    <mergeCell ref="E55:F55"/>
    <mergeCell ref="E57:F57"/>
    <mergeCell ref="B61:J61"/>
    <mergeCell ref="E56:F56"/>
    <mergeCell ref="K36:K37"/>
    <mergeCell ref="C38:E38"/>
    <mergeCell ref="C39:E39"/>
    <mergeCell ref="G39:I39"/>
    <mergeCell ref="C40:E40"/>
    <mergeCell ref="G40:I40"/>
    <mergeCell ref="K26:K27"/>
    <mergeCell ref="C28:E28"/>
    <mergeCell ref="C29:E29"/>
    <mergeCell ref="G29:I29"/>
    <mergeCell ref="C30:E30"/>
    <mergeCell ref="G30:I30"/>
    <mergeCell ref="K16:K17"/>
    <mergeCell ref="C18:E18"/>
    <mergeCell ref="C19:E19"/>
    <mergeCell ref="G19:I19"/>
    <mergeCell ref="C20:E20"/>
    <mergeCell ref="G20:I20"/>
    <mergeCell ref="B16:E16"/>
    <mergeCell ref="F16:F17"/>
    <mergeCell ref="G16:I17"/>
    <mergeCell ref="J16:J17"/>
    <mergeCell ref="G18:I18"/>
    <mergeCell ref="K6:K7"/>
    <mergeCell ref="C8:E8"/>
    <mergeCell ref="C9:E9"/>
    <mergeCell ref="G9:I9"/>
    <mergeCell ref="C10:E10"/>
    <mergeCell ref="G10:I10"/>
    <mergeCell ref="B6:E6"/>
    <mergeCell ref="F6:F7"/>
    <mergeCell ref="G6:I7"/>
    <mergeCell ref="J6:J7"/>
    <mergeCell ref="B35:J35"/>
    <mergeCell ref="G38:I38"/>
    <mergeCell ref="H49:I49"/>
    <mergeCell ref="E54:F54"/>
    <mergeCell ref="B36:E36"/>
    <mergeCell ref="F36:F37"/>
    <mergeCell ref="G36:I37"/>
    <mergeCell ref="J36:J37"/>
    <mergeCell ref="C41:E41"/>
    <mergeCell ref="G41:I41"/>
    <mergeCell ref="B5:J5"/>
    <mergeCell ref="G8:I8"/>
    <mergeCell ref="B15:J15"/>
    <mergeCell ref="B25:J25"/>
    <mergeCell ref="G28:I28"/>
    <mergeCell ref="B26:E26"/>
    <mergeCell ref="F26:F27"/>
    <mergeCell ref="G26:I27"/>
    <mergeCell ref="J26:J27"/>
  </mergeCells>
  <pageMargins left="0.7" right="0.7" top="0.75" bottom="0.75" header="0.3" footer="0.3"/>
  <ignoredErrors>
    <ignoredError sqref="C55:C5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H 11 Inhoudsopgave</vt:lpstr>
      <vt:lpstr>H 11 aanwijzingen</vt:lpstr>
      <vt:lpstr>11.1 - 11.2</vt:lpstr>
      <vt:lpstr>11.3 - 11.7</vt:lpstr>
      <vt:lpstr>11.8 - 11.12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2021-03-06T10:43:21Z</cp:lastPrinted>
  <dcterms:created xsi:type="dcterms:W3CDTF">2020-12-11T10:09:52Z</dcterms:created>
  <dcterms:modified xsi:type="dcterms:W3CDTF">2024-01-12T13:01:56Z</dcterms:modified>
</cp:coreProperties>
</file>