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BA 4e druk herzien/"/>
    </mc:Choice>
  </mc:AlternateContent>
  <xr:revisionPtr revIDLastSave="28" documentId="8_{7E367F20-6A6D-47CF-A920-F59B84BA3810}" xr6:coauthVersionLast="47" xr6:coauthVersionMax="47" xr10:uidLastSave="{71D774A2-1C0F-4466-A83A-80BADAA13890}"/>
  <bookViews>
    <workbookView xWindow="22932" yWindow="-108" windowWidth="23256" windowHeight="12576" xr2:uid="{5D587E09-814F-4BAA-A382-6AB82BB63DFF}"/>
  </bookViews>
  <sheets>
    <sheet name="H 12 Inhoudsopgave" sheetId="8" r:id="rId1"/>
    <sheet name="12.1 - 12.2" sheetId="55" r:id="rId2"/>
    <sheet name="12.3 - 12.8" sheetId="56" r:id="rId3"/>
    <sheet name="12.9 - 12.13" sheetId="57" r:id="rId4"/>
    <sheet name="H 3 aanwijzinge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57" l="1"/>
  <c r="N39" i="57" s="1"/>
  <c r="I38" i="57"/>
  <c r="M38" i="57" s="1"/>
  <c r="J13" i="57"/>
  <c r="N13" i="57" s="1"/>
  <c r="I12" i="57"/>
  <c r="M12" i="57" s="1"/>
  <c r="H12" i="57"/>
  <c r="B220" i="56"/>
  <c r="J217" i="56"/>
  <c r="I217" i="56"/>
  <c r="H217" i="56"/>
  <c r="F217" i="56"/>
  <c r="G210" i="56"/>
  <c r="G217" i="56" s="1"/>
  <c r="E210" i="56"/>
  <c r="E217" i="56" s="1"/>
  <c r="C189" i="56"/>
  <c r="D180" i="56"/>
  <c r="E179" i="56"/>
  <c r="E183" i="56" s="1"/>
  <c r="H172" i="56"/>
  <c r="F172" i="56"/>
  <c r="G165" i="56"/>
  <c r="G172" i="56" s="1"/>
  <c r="E165" i="56"/>
  <c r="E172" i="56" s="1"/>
  <c r="E143" i="56"/>
  <c r="H137" i="56"/>
  <c r="G137" i="56"/>
  <c r="F137" i="56"/>
  <c r="E137" i="56"/>
  <c r="J135" i="56"/>
  <c r="L135" i="56" s="1"/>
  <c r="L137" i="56" s="1"/>
  <c r="I134" i="56"/>
  <c r="K134" i="56" s="1"/>
  <c r="I133" i="56"/>
  <c r="I132" i="56"/>
  <c r="K132" i="56" s="1"/>
  <c r="I131" i="56"/>
  <c r="K131" i="56" s="1"/>
  <c r="I130" i="56"/>
  <c r="K130" i="56" s="1"/>
  <c r="I129" i="56"/>
  <c r="K129" i="56" s="1"/>
  <c r="I128" i="56"/>
  <c r="M128" i="56" s="1"/>
  <c r="J127" i="56"/>
  <c r="N127" i="56" s="1"/>
  <c r="J126" i="56"/>
  <c r="N126" i="56" s="1"/>
  <c r="I125" i="56"/>
  <c r="M125" i="56" s="1"/>
  <c r="J124" i="56"/>
  <c r="N124" i="56" s="1"/>
  <c r="I123" i="56"/>
  <c r="M123" i="56" s="1"/>
  <c r="J122" i="56"/>
  <c r="N122" i="56" s="1"/>
  <c r="I121" i="56"/>
  <c r="M121" i="56" s="1"/>
  <c r="I120" i="56"/>
  <c r="M120" i="56" s="1"/>
  <c r="J119" i="56"/>
  <c r="N119" i="56" s="1"/>
  <c r="I118" i="56"/>
  <c r="J117" i="56"/>
  <c r="I116" i="56"/>
  <c r="M116" i="56" s="1"/>
  <c r="I115" i="56"/>
  <c r="M115" i="56" s="1"/>
  <c r="I114" i="56"/>
  <c r="D106" i="56"/>
  <c r="K98" i="56"/>
  <c r="I98" i="56"/>
  <c r="N97" i="56"/>
  <c r="J97" i="56"/>
  <c r="G83" i="56"/>
  <c r="I83" i="56" s="1"/>
  <c r="M83" i="56" s="1"/>
  <c r="G82" i="56"/>
  <c r="I82" i="56" s="1"/>
  <c r="M82" i="56" s="1"/>
  <c r="H81" i="56"/>
  <c r="J81" i="56" s="1"/>
  <c r="N81" i="56" s="1"/>
  <c r="I52" i="56"/>
  <c r="M52" i="56" s="1"/>
  <c r="I51" i="56"/>
  <c r="N50" i="56"/>
  <c r="I25" i="56"/>
  <c r="J24" i="56"/>
  <c r="G54" i="55"/>
  <c r="C47" i="55"/>
  <c r="G27" i="55"/>
  <c r="G25" i="55"/>
  <c r="G26" i="55" s="1"/>
  <c r="G28" i="55" s="1"/>
  <c r="J18" i="55"/>
  <c r="C18" i="55"/>
  <c r="J17" i="55"/>
  <c r="J16" i="55"/>
  <c r="H16" i="55"/>
  <c r="H17" i="55" s="1"/>
  <c r="H18" i="55" s="1"/>
  <c r="C16" i="55"/>
  <c r="J15" i="55"/>
  <c r="J137" i="56" l="1"/>
  <c r="I137" i="56"/>
  <c r="N137" i="56"/>
  <c r="K137" i="56"/>
  <c r="D184" i="56"/>
  <c r="D185" i="56"/>
  <c r="M114" i="56"/>
  <c r="M137" i="56" s="1"/>
</calcChain>
</file>

<file path=xl/sharedStrings.xml><?xml version="1.0" encoding="utf-8"?>
<sst xmlns="http://schemas.openxmlformats.org/spreadsheetml/2006/main" count="845" uniqueCount="279">
  <si>
    <t>Dagboek</t>
  </si>
  <si>
    <t>Factuurdatum</t>
  </si>
  <si>
    <t>Btw-code</t>
  </si>
  <si>
    <t>Bedrag btw</t>
  </si>
  <si>
    <t>Uw referentie</t>
  </si>
  <si>
    <t>Omschrijving</t>
  </si>
  <si>
    <t>Bedrag</t>
  </si>
  <si>
    <t>EUR</t>
  </si>
  <si>
    <t>Boekstukregel</t>
  </si>
  <si>
    <t>Datum</t>
  </si>
  <si>
    <t>Debet</t>
  </si>
  <si>
    <t>Credit</t>
  </si>
  <si>
    <t>a</t>
  </si>
  <si>
    <t>c</t>
  </si>
  <si>
    <t>Percen-tage</t>
  </si>
  <si>
    <t>b</t>
  </si>
  <si>
    <t>Boekstuk nr.</t>
  </si>
  <si>
    <t>Subadmi- nistratie</t>
  </si>
  <si>
    <t>Betalingsconditie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</si>
  <si>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</si>
  <si>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</si>
  <si>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</si>
  <si>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</si>
  <si>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</si>
  <si>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</si>
  <si>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</si>
  <si>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</si>
  <si>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</si>
  <si>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</si>
  <si>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</si>
  <si>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</si>
  <si>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</si>
  <si>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</si>
  <si>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</si>
  <si>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</si>
  <si>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</si>
  <si>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</si>
  <si>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</si>
  <si>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</si>
  <si>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</si>
  <si>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</si>
  <si>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</si>
  <si>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</si>
  <si>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</si>
  <si>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</si>
  <si>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</si>
  <si>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</si>
  <si>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</si>
  <si>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</si>
  <si>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</si>
  <si>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</si>
  <si>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</si>
  <si>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</si>
  <si>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</si>
  <si>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</si>
  <si>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</si>
  <si>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</si>
  <si>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</si>
  <si>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</si>
  <si>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</si>
  <si>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</si>
  <si>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</si>
  <si>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</si>
  <si>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</si>
  <si>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</si>
  <si>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</si>
  <si>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</si>
  <si>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</si>
  <si>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</si>
  <si>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</si>
  <si>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</si>
  <si>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</si>
  <si>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</si>
  <si>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</si>
  <si>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</si>
  <si>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</si>
  <si>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</si>
  <si>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</si>
  <si>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</si>
  <si>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</si>
  <si>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</si>
  <si>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</si>
  <si>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</si>
  <si>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</si>
  <si>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</si>
  <si>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</si>
  <si>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</si>
  <si>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</si>
  <si>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</si>
  <si>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</si>
  <si>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</si>
  <si>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</si>
  <si>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</si>
  <si>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</si>
  <si>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</si>
  <si>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</si>
  <si>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</si>
  <si>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</si>
  <si>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</si>
  <si>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</si>
  <si>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</si>
  <si>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</si>
  <si>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</si>
  <si>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</si>
  <si>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</si>
  <si>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</si>
  <si>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</si>
  <si>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</si>
  <si>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</si>
  <si>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</si>
  <si>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</si>
  <si>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</si>
  <si>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</si>
  <si>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</si>
  <si>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Hoofdstuk 2 Vaste verrekenprijs</t>
  </si>
  <si>
    <t>Te verzenden creditnota's</t>
  </si>
  <si>
    <t>Retour te ontvangen goederen</t>
  </si>
  <si>
    <t>De omschrijving hoeft niet exact hetzelfde te zijn als in de uitwerking</t>
  </si>
  <si>
    <t>De volgorde van de boeking maakt niet uit</t>
  </si>
  <si>
    <t>excl./hoog</t>
  </si>
  <si>
    <t>Nog te ontvangen 2e hands fietsen</t>
  </si>
  <si>
    <t>Pensioenpremies</t>
  </si>
  <si>
    <t>Uitwerking PDB BA 4e druk herzien</t>
  </si>
  <si>
    <t>excl./incl. hoog/laag</t>
  </si>
  <si>
    <t>Grootboek- rekening</t>
  </si>
  <si>
    <t>Leverancier</t>
  </si>
  <si>
    <t>Boekjaar/periode</t>
  </si>
  <si>
    <t>Boekstuknummer</t>
  </si>
  <si>
    <t>Vervaldatum</t>
  </si>
  <si>
    <t>1400</t>
  </si>
  <si>
    <t>1600</t>
  </si>
  <si>
    <t>0300</t>
  </si>
  <si>
    <t>0310</t>
  </si>
  <si>
    <t>Invoerscherm inkoopfactuur</t>
  </si>
  <si>
    <t>Grootboek-  rekening</t>
  </si>
  <si>
    <t>4100</t>
  </si>
  <si>
    <t>Balans</t>
  </si>
  <si>
    <t>2022 / 7</t>
  </si>
  <si>
    <t>inruil</t>
  </si>
  <si>
    <t>4120</t>
  </si>
  <si>
    <t>Autohandel Ursem</t>
  </si>
  <si>
    <t>0500</t>
  </si>
  <si>
    <t>0510</t>
  </si>
  <si>
    <t>nieuwe bedrijfsauto</t>
  </si>
  <si>
    <t>0400</t>
  </si>
  <si>
    <t xml:space="preserve">Journaal                                                                                                                                                                                                </t>
  </si>
  <si>
    <t xml:space="preserve">  EUR</t>
  </si>
  <si>
    <t>0680</t>
  </si>
  <si>
    <t>1665</t>
  </si>
  <si>
    <t>Totaal</t>
  </si>
  <si>
    <t>Grootboekrekening</t>
  </si>
  <si>
    <t>Saldibalans</t>
  </si>
  <si>
    <t>Te verrekenen OB</t>
  </si>
  <si>
    <t>Verschuldigde OB hoog</t>
  </si>
  <si>
    <t>Verkoopkosten</t>
  </si>
  <si>
    <t>Omzet hoog</t>
  </si>
  <si>
    <t>Geef een controleberekening van het eigen vermogen.</t>
  </si>
  <si>
    <t>Resultaat</t>
  </si>
  <si>
    <t>privé</t>
  </si>
  <si>
    <t>Eigen vermogen balans</t>
  </si>
  <si>
    <t>3000</t>
  </si>
  <si>
    <t>1050</t>
  </si>
  <si>
    <t>0600</t>
  </si>
  <si>
    <t>0610</t>
  </si>
  <si>
    <t>Privé Marian</t>
  </si>
  <si>
    <t>Marian</t>
  </si>
  <si>
    <t>0685</t>
  </si>
  <si>
    <t>0695</t>
  </si>
  <si>
    <t>0200</t>
  </si>
  <si>
    <t>0210</t>
  </si>
  <si>
    <t>0700</t>
  </si>
  <si>
    <t>arbeid</t>
  </si>
  <si>
    <t>1280</t>
  </si>
  <si>
    <t>1800</t>
  </si>
  <si>
    <t>Hoofdstuk 12 Correcties</t>
  </si>
  <si>
    <t>Opgave 12.1</t>
  </si>
  <si>
    <t>Corrigeer het invoerscherm.</t>
  </si>
  <si>
    <t>2022-111</t>
  </si>
  <si>
    <t>ingeruilde bedrijfsauto</t>
  </si>
  <si>
    <t>0510 28.000 + 7/12 x 20% x 36.000 = 32.200</t>
  </si>
  <si>
    <t>Journaliseer de inruil.</t>
  </si>
  <si>
    <t>Opgave 12.2</t>
  </si>
  <si>
    <t>Zicht</t>
  </si>
  <si>
    <t>2022 /5</t>
  </si>
  <si>
    <t>2022-085</t>
  </si>
  <si>
    <t>jaarpremie</t>
  </si>
  <si>
    <t>185698-30</t>
  </si>
  <si>
    <t>Journaliseer de ontvangen factuur.</t>
  </si>
  <si>
    <t>1240</t>
  </si>
  <si>
    <t>Opgave 12.3</t>
  </si>
  <si>
    <t>Journaliseer de onjuiste boeking,</t>
  </si>
  <si>
    <t>is geboekt</t>
  </si>
  <si>
    <t>bedrijfsauto dec 2022</t>
  </si>
  <si>
    <t>correctie</t>
  </si>
  <si>
    <t>juiste journaalpost</t>
  </si>
  <si>
    <t>Verwerk de journaalpost uit vraag a in de kolommenbalans.</t>
  </si>
  <si>
    <t>x € 1</t>
  </si>
  <si>
    <t>Mutaties</t>
  </si>
  <si>
    <t>Herziene saldibalans</t>
  </si>
  <si>
    <t>W V rekening</t>
  </si>
  <si>
    <t>nr</t>
  </si>
  <si>
    <t>Cum.afs. bedrijfsauto's</t>
  </si>
  <si>
    <t>Afschr.k.vaste activa</t>
  </si>
  <si>
    <t>Opgave 12.4</t>
  </si>
  <si>
    <t>1070</t>
  </si>
  <si>
    <t>IB</t>
  </si>
  <si>
    <t>Opgave 12.5</t>
  </si>
  <si>
    <t>3100</t>
  </si>
  <si>
    <t>AML</t>
  </si>
  <si>
    <t>2022-589</t>
  </si>
  <si>
    <t>Nog te ontv. goederen</t>
  </si>
  <si>
    <t>Opgave 12.6</t>
  </si>
  <si>
    <t>Journaliseer de vergeten boeking.</t>
  </si>
  <si>
    <t>9100</t>
  </si>
  <si>
    <t xml:space="preserve">hyp. Lening dec </t>
  </si>
  <si>
    <t>Nog te bet. Bedragen</t>
  </si>
  <si>
    <t>Opgave 12.7</t>
  </si>
  <si>
    <t>a Journaliseer de correctie van de waarde van de voorraad.</t>
  </si>
  <si>
    <t>goederen</t>
  </si>
  <si>
    <t>voorraadtekort</t>
  </si>
  <si>
    <t>4960</t>
  </si>
  <si>
    <t>Verwerk de journaalpost(en) uit vraag a in de kolommenbalans en stel de balans en winst-en-verliesrekening samen.</t>
  </si>
  <si>
    <t>naam</t>
  </si>
  <si>
    <t>Verschuldigde OB privé</t>
  </si>
  <si>
    <t>Inkoopw. omzet</t>
  </si>
  <si>
    <t>Eigen vermogen saldibalans</t>
  </si>
  <si>
    <t xml:space="preserve"> +</t>
  </si>
  <si>
    <t xml:space="preserve"> -</t>
  </si>
  <si>
    <t>Opgave 12.8</t>
  </si>
  <si>
    <t xml:space="preserve">Cum. Afschr. gebouw </t>
  </si>
  <si>
    <t>Cum. Afschr. Inventaris</t>
  </si>
  <si>
    <t>Vermogen Andrea</t>
  </si>
  <si>
    <t>Vermogen Marian</t>
  </si>
  <si>
    <t>Privé Andrea</t>
  </si>
  <si>
    <t>Af te dragen OB</t>
  </si>
  <si>
    <t>Inkoopw.van de omzet</t>
  </si>
  <si>
    <t>Stel de winstverdeling van de vof samen.</t>
  </si>
  <si>
    <t>Winst</t>
  </si>
  <si>
    <t>Andrea</t>
  </si>
  <si>
    <t>3% x 120.000</t>
  </si>
  <si>
    <t>3% x 100.000</t>
  </si>
  <si>
    <t>1/2 x -62.500</t>
  </si>
  <si>
    <t>Stel de balans samen.</t>
  </si>
  <si>
    <t>40.000 debet + 2.325 credit =</t>
  </si>
  <si>
    <t>37.675 debet</t>
  </si>
  <si>
    <t>35.000 debet + 1.725 credit =</t>
  </si>
  <si>
    <t>33.275 debet</t>
  </si>
  <si>
    <t>Opgave 12.9</t>
  </si>
  <si>
    <t>Maak de voorafgaande journaalpost(en) en verwerk deze in de kolommenbalans.</t>
  </si>
  <si>
    <t>Nog te verzenden</t>
  </si>
  <si>
    <t>3200</t>
  </si>
  <si>
    <t>artikel 30015</t>
  </si>
  <si>
    <t>Voorraadtekort</t>
  </si>
  <si>
    <t>artikel 30045</t>
  </si>
  <si>
    <t>Opgave 12.10</t>
  </si>
  <si>
    <t>4200</t>
  </si>
  <si>
    <t>Opslagloods</t>
  </si>
  <si>
    <t>1260</t>
  </si>
  <si>
    <t>correctiepost</t>
  </si>
  <si>
    <t>Opgave 12.11</t>
  </si>
  <si>
    <t>Journaliseer de afschrijving op de gebouwen over december 2022.</t>
  </si>
  <si>
    <t>Gebouw dec 2022</t>
  </si>
  <si>
    <t>3% x (€ 619.000 - 169.000) / 12 = € 1.125</t>
  </si>
  <si>
    <t>Opgave 12.12</t>
  </si>
  <si>
    <t>interest en aflossing</t>
  </si>
  <si>
    <t>aflossing</t>
  </si>
  <si>
    <t>interest hyp lening</t>
  </si>
  <si>
    <t>EN</t>
  </si>
  <si>
    <t>dec</t>
  </si>
  <si>
    <t>op 1 oktober 2022 voor aflossing was de lening 18900 / 0,06 x 2 = 630.000</t>
  </si>
  <si>
    <t>in december 2022 is de lening 630.000 - 35.000 = 595.000</t>
  </si>
  <si>
    <t>interest december 6% x 595.000 / 12 = 2.975</t>
  </si>
  <si>
    <t>Opgave 12.13</t>
  </si>
  <si>
    <t>4300</t>
  </si>
  <si>
    <t>Den Dulk</t>
  </si>
  <si>
    <t>Den Dul</t>
  </si>
  <si>
    <t>Uitwerking 12.1 - 12.2</t>
  </si>
  <si>
    <t>Uitwerking 12.3 - 12.8</t>
  </si>
  <si>
    <t>Uitwerking 12.9 - 12.13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</si>
</sst>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FFFFFF"/>
      <name val="Arial"/>
      <family val="2"/>
    </font>
    <font>
      <sz val="11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9" fillId="0" borderId="0" xfId="2" quotePrefix="1" applyFont="1"/>
    <xf numFmtId="0" fontId="9" fillId="0" borderId="0" xfId="2" applyFo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43" fontId="10" fillId="0" borderId="1" xfId="1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43" fontId="2" fillId="0" borderId="0" xfId="1" applyFont="1" applyAlignment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2" borderId="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4" borderId="2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10" fillId="0" borderId="0" xfId="0" applyFont="1"/>
    <xf numFmtId="0" fontId="2" fillId="0" borderId="1" xfId="0" applyFont="1" applyBorder="1" applyAlignment="1">
      <alignment horizontal="left" vertical="center"/>
    </xf>
    <xf numFmtId="0" fontId="9" fillId="0" borderId="0" xfId="2" applyFont="1" applyFill="1"/>
    <xf numFmtId="0" fontId="10" fillId="0" borderId="1" xfId="0" applyFont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Fill="1" applyBorder="1" applyAlignment="1">
      <alignment horizontal="center" vertical="center" wrapText="1"/>
    </xf>
    <xf numFmtId="43" fontId="2" fillId="0" borderId="0" xfId="1" applyFont="1" applyBorder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0" fillId="8" borderId="14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23" fillId="7" borderId="0" xfId="0" applyFont="1" applyFill="1" applyAlignment="1">
      <alignment vertical="center"/>
    </xf>
    <xf numFmtId="0" fontId="19" fillId="9" borderId="14" xfId="0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3" fillId="7" borderId="15" xfId="0" applyFont="1" applyFill="1" applyBorder="1" applyAlignment="1">
      <alignment vertical="center"/>
    </xf>
    <xf numFmtId="0" fontId="19" fillId="9" borderId="11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 vertical="center"/>
    </xf>
    <xf numFmtId="14" fontId="19" fillId="8" borderId="13" xfId="0" applyNumberFormat="1" applyFont="1" applyFill="1" applyBorder="1" applyAlignment="1">
      <alignment horizontal="center" vertical="center"/>
    </xf>
    <xf numFmtId="14" fontId="19" fillId="8" borderId="12" xfId="0" applyNumberFormat="1" applyFont="1" applyFill="1" applyBorder="1" applyAlignment="1">
      <alignment horizontal="center" vertical="center"/>
    </xf>
    <xf numFmtId="4" fontId="19" fillId="8" borderId="13" xfId="0" applyNumberFormat="1" applyFont="1" applyFill="1" applyBorder="1" applyAlignment="1">
      <alignment horizontal="center" vertical="center"/>
    </xf>
    <xf numFmtId="0" fontId="23" fillId="7" borderId="16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>
      <alignment horizontal="center" vertical="center" wrapText="1"/>
    </xf>
    <xf numFmtId="0" fontId="23" fillId="7" borderId="18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vertical="center"/>
    </xf>
    <xf numFmtId="0" fontId="19" fillId="8" borderId="1" xfId="0" applyFont="1" applyFill="1" applyBorder="1" applyAlignment="1">
      <alignment horizontal="center" vertical="center"/>
    </xf>
    <xf numFmtId="9" fontId="19" fillId="8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9" fillId="8" borderId="2" xfId="0" applyFont="1" applyFill="1" applyBorder="1" applyAlignment="1">
      <alignment horizontal="left" vertical="center"/>
    </xf>
    <xf numFmtId="0" fontId="19" fillId="8" borderId="4" xfId="0" applyFont="1" applyFill="1" applyBorder="1" applyAlignment="1">
      <alignment horizontal="left" vertical="center"/>
    </xf>
    <xf numFmtId="0" fontId="19" fillId="8" borderId="3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0" fontId="22" fillId="7" borderId="0" xfId="0" applyFont="1" applyFill="1" applyAlignment="1">
      <alignment vertical="center"/>
    </xf>
    <xf numFmtId="0" fontId="22" fillId="7" borderId="15" xfId="0" applyFont="1" applyFill="1" applyBorder="1" applyAlignment="1">
      <alignment vertical="center"/>
    </xf>
    <xf numFmtId="0" fontId="20" fillId="9" borderId="11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14" fontId="20" fillId="8" borderId="13" xfId="0" applyNumberFormat="1" applyFont="1" applyFill="1" applyBorder="1" applyAlignment="1">
      <alignment horizontal="center" vertical="center"/>
    </xf>
    <xf numFmtId="14" fontId="20" fillId="8" borderId="12" xfId="0" applyNumberFormat="1" applyFont="1" applyFill="1" applyBorder="1" applyAlignment="1">
      <alignment horizontal="center" vertical="center"/>
    </xf>
    <xf numFmtId="4" fontId="20" fillId="8" borderId="13" xfId="0" applyNumberFormat="1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left" vertical="center"/>
    </xf>
    <xf numFmtId="0" fontId="20" fillId="8" borderId="4" xfId="0" applyFont="1" applyFill="1" applyBorder="1" applyAlignment="1">
      <alignment horizontal="left" vertical="center"/>
    </xf>
    <xf numFmtId="0" fontId="20" fillId="8" borderId="3" xfId="0" applyFont="1" applyFill="1" applyBorder="1" applyAlignment="1">
      <alignment horizontal="left" vertical="center"/>
    </xf>
    <xf numFmtId="9" fontId="20" fillId="8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7" fontId="4" fillId="0" borderId="2" xfId="0" applyNumberFormat="1" applyFont="1" applyBorder="1" applyAlignment="1">
      <alignment horizontal="left" vertical="center" wrapText="1"/>
    </xf>
    <xf numFmtId="0" fontId="14" fillId="10" borderId="1" xfId="0" applyFont="1" applyFill="1" applyBorder="1" applyAlignment="1">
      <alignment vertical="center"/>
    </xf>
    <xf numFmtId="0" fontId="14" fillId="10" borderId="2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left" vertical="center"/>
    </xf>
    <xf numFmtId="0" fontId="14" fillId="10" borderId="3" xfId="0" applyFont="1" applyFill="1" applyBorder="1" applyAlignment="1">
      <alignment horizontal="left" vertical="center"/>
    </xf>
    <xf numFmtId="0" fontId="14" fillId="1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 indent="1"/>
    </xf>
    <xf numFmtId="165" fontId="10" fillId="0" borderId="1" xfId="1" applyNumberFormat="1" applyFont="1" applyBorder="1" applyAlignment="1">
      <alignment vertical="center"/>
    </xf>
    <xf numFmtId="165" fontId="10" fillId="0" borderId="1" xfId="1" applyNumberFormat="1" applyFont="1" applyBorder="1" applyAlignment="1" applyProtection="1">
      <alignment vertical="center"/>
      <protection locked="0"/>
    </xf>
    <xf numFmtId="165" fontId="2" fillId="0" borderId="1" xfId="1" applyNumberFormat="1" applyFont="1" applyBorder="1" applyAlignment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right" vertical="center"/>
    </xf>
    <xf numFmtId="0" fontId="14" fillId="1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left" vertical="center"/>
    </xf>
    <xf numFmtId="0" fontId="14" fillId="10" borderId="3" xfId="0" applyFont="1" applyFill="1" applyBorder="1" applyAlignment="1">
      <alignment horizontal="left" vertical="center"/>
    </xf>
    <xf numFmtId="165" fontId="10" fillId="0" borderId="1" xfId="0" applyNumberFormat="1" applyFont="1" applyBorder="1" applyAlignment="1">
      <alignment vertical="center"/>
    </xf>
    <xf numFmtId="165" fontId="10" fillId="0" borderId="9" xfId="1" applyNumberFormat="1" applyFont="1" applyBorder="1" applyAlignment="1">
      <alignment vertical="center"/>
    </xf>
    <xf numFmtId="165" fontId="11" fillId="0" borderId="9" xfId="1" applyNumberFormat="1" applyFont="1" applyBorder="1" applyAlignment="1">
      <alignment vertical="center"/>
    </xf>
    <xf numFmtId="0" fontId="10" fillId="0" borderId="0" xfId="0" applyFont="1" applyAlignment="1">
      <alignment horizontal="left" vertical="center" wrapText="1" indent="1"/>
    </xf>
    <xf numFmtId="165" fontId="11" fillId="0" borderId="6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/>
    <xf numFmtId="165" fontId="10" fillId="0" borderId="1" xfId="0" applyNumberFormat="1" applyFont="1" applyBorder="1" applyAlignment="1" applyProtection="1">
      <alignment vertical="center"/>
      <protection locked="0"/>
    </xf>
    <xf numFmtId="49" fontId="10" fillId="0" borderId="0" xfId="0" applyNumberFormat="1" applyFont="1" applyAlignment="1">
      <alignment vertical="center"/>
    </xf>
    <xf numFmtId="165" fontId="10" fillId="0" borderId="9" xfId="0" applyNumberFormat="1" applyFont="1" applyBorder="1" applyAlignment="1" applyProtection="1">
      <alignment vertical="center"/>
      <protection locked="0"/>
    </xf>
    <xf numFmtId="165" fontId="10" fillId="0" borderId="6" xfId="0" applyNumberFormat="1" applyFont="1" applyBorder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0" fontId="18" fillId="0" borderId="14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49" fontId="10" fillId="0" borderId="20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vertical="center"/>
    </xf>
    <xf numFmtId="165" fontId="2" fillId="0" borderId="5" xfId="1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0" xfId="1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17" fontId="4" fillId="0" borderId="1" xfId="0" applyNumberFormat="1" applyFont="1" applyBorder="1" applyAlignment="1">
      <alignment horizontal="left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5"/>
  <sheetViews>
    <sheetView showGridLines="0" tabSelected="1" zoomScale="190" zoomScaleNormal="190" workbookViewId="0">
      <selection activeCell="D3" sqref="D3"/>
    </sheetView>
  </sheetViews>
  <sheetFormatPr defaultRowHeight="15" x14ac:dyDescent="0.25"/>
  <cols>
    <col min="1" max="1" width="8.88671875" style="2"/>
    <col min="2" max="2" width="26.5546875" style="2" customWidth="1"/>
    <col min="3" max="16384" width="8.88671875" style="2"/>
  </cols>
  <sheetData>
    <row r="1" spans="1:7" ht="15.6" x14ac:dyDescent="0.3">
      <c r="A1" s="3" t="s">
        <v>122</v>
      </c>
    </row>
    <row r="2" spans="1:7" ht="15.6" x14ac:dyDescent="0.3">
      <c r="A2" s="3"/>
    </row>
    <row r="3" spans="1:7" ht="15.6" x14ac:dyDescent="0.3">
      <c r="A3" s="3" t="s">
        <v>174</v>
      </c>
    </row>
    <row r="5" spans="1:7" x14ac:dyDescent="0.25">
      <c r="A5" s="2" t="s">
        <v>76</v>
      </c>
      <c r="B5" s="10">
        <v>44927</v>
      </c>
    </row>
    <row r="6" spans="1:7" x14ac:dyDescent="0.25">
      <c r="B6" s="10"/>
    </row>
    <row r="7" spans="1:7" x14ac:dyDescent="0.25">
      <c r="A7" s="8" t="s">
        <v>72</v>
      </c>
      <c r="B7" s="8" t="s">
        <v>117</v>
      </c>
      <c r="C7" s="8"/>
      <c r="D7" s="8"/>
      <c r="E7" s="8"/>
      <c r="F7" s="8"/>
      <c r="G7" s="8"/>
    </row>
    <row r="8" spans="1:7" x14ac:dyDescent="0.25">
      <c r="A8" s="8"/>
      <c r="B8" s="8" t="s">
        <v>118</v>
      </c>
      <c r="C8" s="8"/>
      <c r="D8" s="8"/>
      <c r="E8" s="8"/>
      <c r="F8" s="8"/>
      <c r="G8" s="8"/>
    </row>
    <row r="10" spans="1:7" x14ac:dyDescent="0.25">
      <c r="A10" s="2" t="s">
        <v>77</v>
      </c>
      <c r="B10" s="54" t="s">
        <v>276</v>
      </c>
    </row>
    <row r="11" spans="1:7" x14ac:dyDescent="0.25">
      <c r="B11" s="54" t="s">
        <v>277</v>
      </c>
    </row>
    <row r="12" spans="1:7" x14ac:dyDescent="0.25">
      <c r="B12" s="54" t="s">
        <v>278</v>
      </c>
    </row>
    <row r="13" spans="1:7" x14ac:dyDescent="0.25">
      <c r="A13" s="8"/>
      <c r="B13" s="54"/>
      <c r="C13" s="8"/>
      <c r="D13" s="8"/>
      <c r="E13" s="8"/>
      <c r="F13" s="8"/>
    </row>
    <row r="14" spans="1:7" x14ac:dyDescent="0.25">
      <c r="A14" s="8"/>
      <c r="B14" s="12"/>
      <c r="C14" s="8"/>
      <c r="D14" s="8"/>
      <c r="E14" s="8"/>
      <c r="F14" s="8"/>
      <c r="G14" s="8"/>
    </row>
    <row r="15" spans="1:7" x14ac:dyDescent="0.25">
      <c r="B15" s="11"/>
    </row>
  </sheetData>
  <hyperlinks>
    <hyperlink ref="B10" location="'12.1 - 12.2'!A1" display="Uitwerking 12.1 - 12.2" xr:uid="{E4ACDA33-3FB5-446A-913C-975B26B71860}"/>
    <hyperlink ref="B11" location="'12.3 - 12.8'!A1" display="Uitwerking 12.3 - 12.8" xr:uid="{AE94BA3B-113A-4D36-AD54-9A5FD5E648C9}"/>
    <hyperlink ref="B12" location="'12.9 - 12.13'!A1" display="Uitwerking 12.9 - 12.13" xr:uid="{4E295FE5-C53B-40FD-A81D-44FFADC41C96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B985-C1E0-4413-9A48-CA491F5CDDAD}">
  <dimension ref="A1:K57"/>
  <sheetViews>
    <sheetView showGridLines="0" topLeftCell="A48" workbookViewId="0">
      <selection activeCell="A58" sqref="A58:XFD387"/>
    </sheetView>
  </sheetViews>
  <sheetFormatPr defaultRowHeight="15" x14ac:dyDescent="0.25"/>
  <cols>
    <col min="1" max="1" width="2.88671875" style="2" customWidth="1"/>
    <col min="2" max="2" width="11.6640625" style="1" customWidth="1"/>
    <col min="3" max="3" width="15" style="1" customWidth="1"/>
    <col min="4" max="4" width="11.21875" style="1" customWidth="1"/>
    <col min="5" max="5" width="10.21875" style="1" customWidth="1"/>
    <col min="6" max="6" width="11.33203125" style="1" customWidth="1"/>
    <col min="7" max="7" width="10.21875" style="1" customWidth="1"/>
    <col min="8" max="8" width="11.6640625" style="1" customWidth="1"/>
    <col min="9" max="9" width="12.33203125" style="1" customWidth="1"/>
    <col min="10" max="10" width="11.88671875" style="1" customWidth="1"/>
    <col min="11" max="14" width="10.21875" style="1" customWidth="1"/>
    <col min="15" max="16384" width="8.88671875" style="1"/>
  </cols>
  <sheetData>
    <row r="1" spans="1:11" ht="15.6" x14ac:dyDescent="0.25">
      <c r="B1" s="34" t="s">
        <v>175</v>
      </c>
      <c r="D1" s="34"/>
      <c r="E1" s="34"/>
    </row>
    <row r="2" spans="1:11" ht="15.6" x14ac:dyDescent="0.25">
      <c r="A2" s="2" t="s">
        <v>12</v>
      </c>
      <c r="B2" s="13" t="s">
        <v>176</v>
      </c>
      <c r="D2" s="34"/>
      <c r="E2" s="34"/>
    </row>
    <row r="3" spans="1:11" ht="15" customHeight="1" x14ac:dyDescent="0.3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3">
      <c r="A4" s="63"/>
      <c r="B4" s="65" t="s">
        <v>133</v>
      </c>
      <c r="C4" s="65"/>
      <c r="D4" s="65"/>
      <c r="E4" s="64"/>
      <c r="F4" s="64"/>
      <c r="G4" s="64"/>
      <c r="H4" s="64"/>
      <c r="I4" s="64"/>
      <c r="J4" s="64"/>
      <c r="K4" s="64"/>
    </row>
    <row r="5" spans="1:11" ht="15" customHeight="1" thickBot="1" x14ac:dyDescent="0.3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15" customHeight="1" thickBot="1" x14ac:dyDescent="0.35">
      <c r="A6" s="63"/>
      <c r="B6" s="66" t="s">
        <v>125</v>
      </c>
      <c r="C6" s="67">
        <v>14072</v>
      </c>
      <c r="D6" s="68" t="s">
        <v>140</v>
      </c>
      <c r="E6" s="69"/>
      <c r="F6" s="64"/>
      <c r="G6" s="64"/>
      <c r="H6" s="64"/>
      <c r="I6" s="64"/>
      <c r="J6" s="64"/>
      <c r="K6" s="64"/>
    </row>
    <row r="7" spans="1:11" ht="15" customHeight="1" thickBot="1" x14ac:dyDescent="0.35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ht="15" customHeight="1" thickBot="1" x14ac:dyDescent="0.35">
      <c r="A8" s="63"/>
      <c r="B8" s="70" t="s">
        <v>0</v>
      </c>
      <c r="C8" s="71">
        <v>50</v>
      </c>
      <c r="D8" s="72"/>
      <c r="E8" s="70" t="s">
        <v>126</v>
      </c>
      <c r="F8" s="71" t="s">
        <v>137</v>
      </c>
      <c r="G8" s="72"/>
      <c r="H8" s="73" t="s">
        <v>127</v>
      </c>
      <c r="I8" s="74"/>
      <c r="J8" s="75" t="s">
        <v>177</v>
      </c>
      <c r="K8" s="64"/>
    </row>
    <row r="9" spans="1:11" ht="15" customHeight="1" thickBot="1" x14ac:dyDescent="0.35">
      <c r="A9" s="63"/>
      <c r="B9" s="70" t="s">
        <v>5</v>
      </c>
      <c r="C9" s="76" t="s">
        <v>138</v>
      </c>
      <c r="D9" s="72"/>
      <c r="E9" s="70" t="s">
        <v>18</v>
      </c>
      <c r="F9" s="76">
        <v>1</v>
      </c>
      <c r="G9" s="72"/>
      <c r="H9" s="73" t="s">
        <v>1</v>
      </c>
      <c r="I9" s="74"/>
      <c r="J9" s="77">
        <v>44773</v>
      </c>
      <c r="K9" s="64"/>
    </row>
    <row r="10" spans="1:11" ht="15" customHeight="1" thickBot="1" x14ac:dyDescent="0.35">
      <c r="A10" s="63"/>
      <c r="B10" s="70" t="s">
        <v>128</v>
      </c>
      <c r="C10" s="78">
        <v>44805</v>
      </c>
      <c r="D10" s="72"/>
      <c r="E10" s="70" t="s">
        <v>4</v>
      </c>
      <c r="F10" s="76">
        <v>89632</v>
      </c>
      <c r="G10" s="72"/>
      <c r="H10" s="73" t="s">
        <v>6</v>
      </c>
      <c r="I10" s="74"/>
      <c r="J10" s="79">
        <v>41140</v>
      </c>
      <c r="K10" s="64" t="s">
        <v>7</v>
      </c>
    </row>
    <row r="11" spans="1:11" ht="15" customHeight="1" x14ac:dyDescent="0.3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1" ht="15" customHeight="1" x14ac:dyDescent="0.3">
      <c r="A12" s="63"/>
      <c r="B12" s="65" t="s">
        <v>8</v>
      </c>
      <c r="C12" s="65"/>
      <c r="D12" s="64"/>
      <c r="E12" s="64"/>
      <c r="F12" s="64"/>
      <c r="G12" s="64"/>
      <c r="H12" s="64"/>
      <c r="I12" s="64"/>
      <c r="J12" s="64"/>
      <c r="K12" s="64"/>
    </row>
    <row r="13" spans="1:11" ht="15" customHeight="1" thickBot="1" x14ac:dyDescent="0.35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36" customHeight="1" x14ac:dyDescent="0.3">
      <c r="A14" s="63"/>
      <c r="B14" s="80" t="s">
        <v>134</v>
      </c>
      <c r="C14" s="81" t="s">
        <v>5</v>
      </c>
      <c r="D14" s="82"/>
      <c r="E14" s="83"/>
      <c r="F14" s="84" t="s">
        <v>2</v>
      </c>
      <c r="G14" s="84" t="s">
        <v>14</v>
      </c>
      <c r="H14" s="84" t="s">
        <v>123</v>
      </c>
      <c r="I14" s="84" t="s">
        <v>6</v>
      </c>
      <c r="J14" s="84" t="s">
        <v>3</v>
      </c>
      <c r="K14" s="64"/>
    </row>
    <row r="15" spans="1:11" ht="18" customHeight="1" x14ac:dyDescent="0.3">
      <c r="A15" s="63"/>
      <c r="B15" s="85" t="s">
        <v>141</v>
      </c>
      <c r="C15" s="86" t="s">
        <v>178</v>
      </c>
      <c r="D15" s="86"/>
      <c r="E15" s="86"/>
      <c r="F15" s="87">
        <v>1</v>
      </c>
      <c r="G15" s="88">
        <v>0.21</v>
      </c>
      <c r="H15" s="87" t="s">
        <v>119</v>
      </c>
      <c r="I15" s="89">
        <v>-36000</v>
      </c>
      <c r="J15" s="90">
        <f>G15*I15</f>
        <v>-7560</v>
      </c>
      <c r="K15" s="64"/>
    </row>
    <row r="16" spans="1:11" ht="18" customHeight="1" x14ac:dyDescent="0.3">
      <c r="A16" s="63"/>
      <c r="B16" s="85" t="s">
        <v>142</v>
      </c>
      <c r="C16" s="86" t="str">
        <f>C15</f>
        <v>ingeruilde bedrijfsauto</v>
      </c>
      <c r="D16" s="86"/>
      <c r="E16" s="86"/>
      <c r="F16" s="87">
        <v>1</v>
      </c>
      <c r="G16" s="88">
        <v>0.21</v>
      </c>
      <c r="H16" s="87" t="str">
        <f>H15</f>
        <v>excl./hoog</v>
      </c>
      <c r="I16" s="89">
        <v>32200</v>
      </c>
      <c r="J16" s="90">
        <f t="shared" ref="J16:J18" si="0">G16*I16</f>
        <v>6762</v>
      </c>
      <c r="K16" s="64"/>
    </row>
    <row r="17" spans="1:11" ht="18" customHeight="1" x14ac:dyDescent="0.3">
      <c r="A17" s="63"/>
      <c r="B17" s="85" t="s">
        <v>141</v>
      </c>
      <c r="C17" s="91" t="s">
        <v>143</v>
      </c>
      <c r="D17" s="92"/>
      <c r="E17" s="93"/>
      <c r="F17" s="87">
        <v>1</v>
      </c>
      <c r="G17" s="88">
        <v>0.21</v>
      </c>
      <c r="H17" s="87" t="str">
        <f>H16</f>
        <v>excl./hoog</v>
      </c>
      <c r="I17" s="89">
        <v>38000</v>
      </c>
      <c r="J17" s="90">
        <f t="shared" si="0"/>
        <v>7980</v>
      </c>
      <c r="K17" s="64"/>
    </row>
    <row r="18" spans="1:11" ht="18" customHeight="1" x14ac:dyDescent="0.3">
      <c r="A18" s="63"/>
      <c r="B18" s="87">
        <v>4120</v>
      </c>
      <c r="C18" s="91" t="str">
        <f>C15</f>
        <v>ingeruilde bedrijfsauto</v>
      </c>
      <c r="D18" s="92"/>
      <c r="E18" s="93"/>
      <c r="F18" s="87">
        <v>1</v>
      </c>
      <c r="G18" s="88">
        <v>0.21</v>
      </c>
      <c r="H18" s="87" t="str">
        <f>H17</f>
        <v>excl./hoog</v>
      </c>
      <c r="I18" s="89">
        <v>-200</v>
      </c>
      <c r="J18" s="90">
        <f t="shared" si="0"/>
        <v>-42</v>
      </c>
      <c r="K18" s="64"/>
    </row>
    <row r="19" spans="1:11" ht="15" customHeight="1" x14ac:dyDescent="0.3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1:11" ht="15.6" x14ac:dyDescent="0.25">
      <c r="B20" s="94" t="s">
        <v>179</v>
      </c>
      <c r="D20" s="34"/>
      <c r="E20" s="34"/>
    </row>
    <row r="21" spans="1:11" ht="15.6" x14ac:dyDescent="0.25">
      <c r="B21" s="34"/>
      <c r="D21" s="34"/>
      <c r="E21" s="34"/>
    </row>
    <row r="22" spans="1:11" ht="15.6" x14ac:dyDescent="0.25">
      <c r="A22" s="2" t="s">
        <v>15</v>
      </c>
      <c r="B22" s="95" t="s">
        <v>180</v>
      </c>
      <c r="D22" s="34"/>
      <c r="E22" s="34"/>
    </row>
    <row r="23" spans="1:11" ht="15.6" x14ac:dyDescent="0.25">
      <c r="B23" s="35" t="s">
        <v>145</v>
      </c>
      <c r="C23" s="36"/>
      <c r="D23" s="36"/>
      <c r="E23" s="36"/>
      <c r="F23" s="36"/>
      <c r="G23" s="36"/>
      <c r="H23" s="36"/>
      <c r="I23" s="36"/>
      <c r="J23" s="37" t="s">
        <v>146</v>
      </c>
    </row>
    <row r="24" spans="1:11" ht="45" x14ac:dyDescent="0.25">
      <c r="B24" s="41" t="s">
        <v>9</v>
      </c>
      <c r="C24" s="41" t="s">
        <v>0</v>
      </c>
      <c r="D24" s="40" t="s">
        <v>16</v>
      </c>
      <c r="E24" s="41" t="s">
        <v>124</v>
      </c>
      <c r="F24" s="41" t="s">
        <v>17</v>
      </c>
      <c r="G24" s="38" t="s">
        <v>5</v>
      </c>
      <c r="H24" s="39"/>
      <c r="I24" s="40" t="s">
        <v>10</v>
      </c>
      <c r="J24" s="41" t="s">
        <v>11</v>
      </c>
    </row>
    <row r="25" spans="1:11" ht="18" customHeight="1" x14ac:dyDescent="0.25">
      <c r="B25" s="48">
        <v>44773</v>
      </c>
      <c r="C25" s="44">
        <v>50</v>
      </c>
      <c r="D25" s="44" t="s">
        <v>177</v>
      </c>
      <c r="E25" s="46" t="s">
        <v>141</v>
      </c>
      <c r="F25" s="44"/>
      <c r="G25" s="96" t="str">
        <f>C15</f>
        <v>ingeruilde bedrijfsauto</v>
      </c>
      <c r="H25" s="97"/>
      <c r="I25" s="42"/>
      <c r="J25" s="43">
        <v>36000</v>
      </c>
    </row>
    <row r="26" spans="1:11" ht="18" customHeight="1" x14ac:dyDescent="0.25">
      <c r="B26" s="48">
        <v>44773</v>
      </c>
      <c r="C26" s="44">
        <v>50</v>
      </c>
      <c r="D26" s="44" t="s">
        <v>177</v>
      </c>
      <c r="E26" s="46" t="s">
        <v>142</v>
      </c>
      <c r="F26" s="44"/>
      <c r="G26" s="98" t="str">
        <f>G25</f>
        <v>ingeruilde bedrijfsauto</v>
      </c>
      <c r="H26" s="99"/>
      <c r="I26" s="42">
        <v>32200</v>
      </c>
      <c r="J26" s="43"/>
    </row>
    <row r="27" spans="1:11" ht="18" customHeight="1" x14ac:dyDescent="0.25">
      <c r="B27" s="48">
        <v>44773</v>
      </c>
      <c r="C27" s="44">
        <v>50</v>
      </c>
      <c r="D27" s="44" t="s">
        <v>177</v>
      </c>
      <c r="E27" s="46" t="s">
        <v>141</v>
      </c>
      <c r="F27" s="44"/>
      <c r="G27" s="47" t="str">
        <f>C17</f>
        <v>nieuwe bedrijfsauto</v>
      </c>
      <c r="H27" s="51"/>
      <c r="I27" s="42">
        <v>38000</v>
      </c>
      <c r="J27" s="43"/>
    </row>
    <row r="28" spans="1:11" ht="18" customHeight="1" x14ac:dyDescent="0.25">
      <c r="B28" s="48">
        <v>44773</v>
      </c>
      <c r="C28" s="44">
        <v>50</v>
      </c>
      <c r="D28" s="44" t="s">
        <v>177</v>
      </c>
      <c r="E28" s="46" t="s">
        <v>139</v>
      </c>
      <c r="F28" s="44"/>
      <c r="G28" s="98" t="str">
        <f>G26</f>
        <v>ingeruilde bedrijfsauto</v>
      </c>
      <c r="H28" s="99"/>
      <c r="I28" s="42"/>
      <c r="J28" s="43">
        <v>200</v>
      </c>
    </row>
    <row r="29" spans="1:11" ht="18" customHeight="1" x14ac:dyDescent="0.25">
      <c r="B29" s="48">
        <v>44773</v>
      </c>
      <c r="C29" s="44">
        <v>50</v>
      </c>
      <c r="D29" s="44" t="s">
        <v>177</v>
      </c>
      <c r="E29" s="46" t="s">
        <v>130</v>
      </c>
      <c r="F29" s="44"/>
      <c r="G29" s="47" t="s">
        <v>140</v>
      </c>
      <c r="H29" s="51"/>
      <c r="I29" s="42">
        <v>7140</v>
      </c>
      <c r="J29" s="43"/>
    </row>
    <row r="30" spans="1:11" ht="18" customHeight="1" x14ac:dyDescent="0.25">
      <c r="B30" s="48">
        <v>44773</v>
      </c>
      <c r="C30" s="44">
        <v>50</v>
      </c>
      <c r="D30" s="44" t="s">
        <v>177</v>
      </c>
      <c r="E30" s="46" t="s">
        <v>129</v>
      </c>
      <c r="F30" s="44">
        <v>14072</v>
      </c>
      <c r="G30" s="47">
        <v>89632</v>
      </c>
      <c r="H30" s="51"/>
      <c r="I30" s="42"/>
      <c r="J30" s="43">
        <v>41140</v>
      </c>
    </row>
    <row r="31" spans="1:11" ht="18" customHeight="1" x14ac:dyDescent="0.25">
      <c r="B31" s="57"/>
      <c r="C31" s="58"/>
      <c r="D31" s="58"/>
      <c r="E31" s="59"/>
      <c r="F31" s="58"/>
      <c r="G31" s="60"/>
      <c r="H31" s="60"/>
      <c r="I31" s="62"/>
      <c r="J31" s="61"/>
    </row>
    <row r="32" spans="1:11" ht="18" customHeight="1" x14ac:dyDescent="0.25">
      <c r="B32" s="57"/>
      <c r="C32" s="58"/>
      <c r="D32" s="58"/>
      <c r="E32" s="59"/>
      <c r="F32" s="58"/>
      <c r="G32" s="60"/>
      <c r="H32" s="60"/>
      <c r="I32" s="62"/>
      <c r="J32" s="61"/>
    </row>
    <row r="33" spans="1:11" ht="18" customHeight="1" x14ac:dyDescent="0.25">
      <c r="B33" s="34" t="s">
        <v>181</v>
      </c>
      <c r="C33" s="58"/>
      <c r="D33" s="58"/>
      <c r="E33" s="59"/>
      <c r="F33" s="58"/>
      <c r="G33" s="60"/>
      <c r="H33" s="60"/>
      <c r="I33" s="62"/>
      <c r="J33" s="61"/>
    </row>
    <row r="34" spans="1:11" ht="18" customHeight="1" x14ac:dyDescent="0.25">
      <c r="A34" s="2" t="s">
        <v>12</v>
      </c>
      <c r="B34" s="56" t="s">
        <v>176</v>
      </c>
      <c r="D34" s="34"/>
      <c r="E34" s="34"/>
    </row>
    <row r="35" spans="1:11" ht="18" customHeight="1" x14ac:dyDescent="0.3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ht="18" customHeight="1" x14ac:dyDescent="0.3">
      <c r="A36" s="63"/>
      <c r="B36" s="65" t="s">
        <v>133</v>
      </c>
      <c r="C36" s="65"/>
      <c r="D36" s="65"/>
      <c r="E36" s="64"/>
      <c r="F36" s="64"/>
      <c r="G36" s="64"/>
      <c r="H36" s="64"/>
      <c r="I36" s="64"/>
      <c r="J36" s="64"/>
      <c r="K36" s="64"/>
    </row>
    <row r="37" spans="1:11" ht="18" customHeight="1" thickBot="1" x14ac:dyDescent="0.3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 ht="18" customHeight="1" thickBot="1" x14ac:dyDescent="0.35">
      <c r="A38" s="63"/>
      <c r="B38" s="66" t="s">
        <v>125</v>
      </c>
      <c r="C38" s="67">
        <v>14050</v>
      </c>
      <c r="D38" s="68" t="s">
        <v>182</v>
      </c>
      <c r="E38" s="69"/>
      <c r="F38" s="64"/>
      <c r="G38" s="64"/>
      <c r="H38" s="64"/>
      <c r="I38" s="64"/>
      <c r="J38" s="64"/>
      <c r="K38" s="64"/>
    </row>
    <row r="39" spans="1:11" ht="18" customHeight="1" thickBot="1" x14ac:dyDescent="0.3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 ht="18" customHeight="1" thickBot="1" x14ac:dyDescent="0.35">
      <c r="A40" s="63"/>
      <c r="B40" s="66" t="s">
        <v>0</v>
      </c>
      <c r="C40" s="100">
        <v>50</v>
      </c>
      <c r="D40" s="64"/>
      <c r="E40" s="66" t="s">
        <v>126</v>
      </c>
      <c r="F40" s="100" t="s">
        <v>183</v>
      </c>
      <c r="G40" s="64"/>
      <c r="H40" s="101" t="s">
        <v>127</v>
      </c>
      <c r="I40" s="102"/>
      <c r="J40" s="103" t="s">
        <v>184</v>
      </c>
      <c r="K40" s="64"/>
    </row>
    <row r="41" spans="1:11" ht="18" customHeight="1" thickBot="1" x14ac:dyDescent="0.35">
      <c r="A41" s="63"/>
      <c r="B41" s="66" t="s">
        <v>5</v>
      </c>
      <c r="C41" s="104" t="s">
        <v>185</v>
      </c>
      <c r="D41" s="64"/>
      <c r="E41" s="66" t="s">
        <v>18</v>
      </c>
      <c r="F41" s="104">
        <v>2</v>
      </c>
      <c r="G41" s="64"/>
      <c r="H41" s="101" t="s">
        <v>1</v>
      </c>
      <c r="I41" s="102"/>
      <c r="J41" s="105">
        <v>44682</v>
      </c>
      <c r="K41" s="64"/>
    </row>
    <row r="42" spans="1:11" ht="18" customHeight="1" thickBot="1" x14ac:dyDescent="0.35">
      <c r="A42" s="63"/>
      <c r="B42" s="66" t="s">
        <v>128</v>
      </c>
      <c r="C42" s="106">
        <v>44686</v>
      </c>
      <c r="D42" s="64"/>
      <c r="E42" s="66" t="s">
        <v>4</v>
      </c>
      <c r="F42" s="104" t="s">
        <v>186</v>
      </c>
      <c r="G42" s="64"/>
      <c r="H42" s="101" t="s">
        <v>6</v>
      </c>
      <c r="I42" s="102"/>
      <c r="J42" s="107">
        <v>1260</v>
      </c>
      <c r="K42" s="64" t="s">
        <v>7</v>
      </c>
    </row>
    <row r="43" spans="1:11" ht="18" customHeight="1" x14ac:dyDescent="0.3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 ht="18" customHeight="1" x14ac:dyDescent="0.3">
      <c r="A44" s="63"/>
      <c r="B44" s="65" t="s">
        <v>8</v>
      </c>
      <c r="C44" s="65"/>
      <c r="D44" s="64"/>
      <c r="E44" s="64"/>
      <c r="F44" s="64"/>
      <c r="G44" s="64"/>
      <c r="H44" s="64"/>
      <c r="I44" s="64"/>
      <c r="J44" s="64"/>
      <c r="K44" s="64"/>
    </row>
    <row r="45" spans="1:11" ht="18" customHeight="1" thickBot="1" x14ac:dyDescent="0.35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 ht="29.4" customHeight="1" x14ac:dyDescent="0.3">
      <c r="A46" s="63"/>
      <c r="B46" s="108" t="s">
        <v>134</v>
      </c>
      <c r="C46" s="109" t="s">
        <v>5</v>
      </c>
      <c r="D46" s="110"/>
      <c r="E46" s="111"/>
      <c r="F46" s="112" t="s">
        <v>2</v>
      </c>
      <c r="G46" s="112" t="s">
        <v>14</v>
      </c>
      <c r="H46" s="112" t="s">
        <v>123</v>
      </c>
      <c r="I46" s="112" t="s">
        <v>6</v>
      </c>
      <c r="J46" s="112" t="s">
        <v>3</v>
      </c>
      <c r="K46" s="64"/>
    </row>
    <row r="47" spans="1:11" ht="18" customHeight="1" x14ac:dyDescent="0.3">
      <c r="A47" s="63"/>
      <c r="B47" s="113">
        <v>1240</v>
      </c>
      <c r="C47" s="114" t="str">
        <f>C41</f>
        <v>jaarpremie</v>
      </c>
      <c r="D47" s="115"/>
      <c r="E47" s="116"/>
      <c r="F47" s="113"/>
      <c r="G47" s="117"/>
      <c r="H47" s="113"/>
      <c r="I47" s="118">
        <v>1260</v>
      </c>
      <c r="J47" s="119"/>
      <c r="K47" s="64"/>
    </row>
    <row r="48" spans="1:11" ht="18" customHeight="1" x14ac:dyDescent="0.3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0" ht="18" customHeight="1" x14ac:dyDescent="0.25">
      <c r="B49" s="34"/>
      <c r="D49" s="34"/>
      <c r="E49" s="34"/>
    </row>
    <row r="50" spans="1:10" ht="18" customHeight="1" x14ac:dyDescent="0.25">
      <c r="A50" s="2" t="s">
        <v>15</v>
      </c>
      <c r="B50" s="13" t="s">
        <v>187</v>
      </c>
      <c r="D50" s="34"/>
      <c r="E50" s="34"/>
    </row>
    <row r="51" spans="1:10" ht="18" customHeight="1" x14ac:dyDescent="0.25">
      <c r="B51" s="35" t="s">
        <v>145</v>
      </c>
      <c r="C51" s="36"/>
      <c r="D51" s="36"/>
      <c r="E51" s="36"/>
      <c r="F51" s="36"/>
      <c r="G51" s="36"/>
      <c r="H51" s="36"/>
      <c r="I51" s="36"/>
      <c r="J51" s="37" t="s">
        <v>146</v>
      </c>
    </row>
    <row r="52" spans="1:10" ht="30" customHeight="1" x14ac:dyDescent="0.25">
      <c r="B52" s="25" t="s">
        <v>9</v>
      </c>
      <c r="C52" s="25" t="s">
        <v>0</v>
      </c>
      <c r="D52" s="19" t="s">
        <v>16</v>
      </c>
      <c r="E52" s="25" t="s">
        <v>124</v>
      </c>
      <c r="F52" s="25" t="s">
        <v>17</v>
      </c>
      <c r="G52" s="28" t="s">
        <v>5</v>
      </c>
      <c r="H52" s="29"/>
      <c r="I52" s="19" t="s">
        <v>10</v>
      </c>
      <c r="J52" s="25" t="s">
        <v>11</v>
      </c>
    </row>
    <row r="53" spans="1:10" ht="18" customHeight="1" x14ac:dyDescent="0.25">
      <c r="B53" s="21">
        <v>44682</v>
      </c>
      <c r="C53" s="22">
        <v>50</v>
      </c>
      <c r="D53" s="22" t="s">
        <v>184</v>
      </c>
      <c r="E53" s="120" t="s">
        <v>188</v>
      </c>
      <c r="F53" s="22"/>
      <c r="G53" s="121" t="s">
        <v>185</v>
      </c>
      <c r="H53" s="122"/>
      <c r="I53" s="15">
        <v>1260</v>
      </c>
      <c r="J53" s="23"/>
    </row>
    <row r="54" spans="1:10" ht="18" customHeight="1" x14ac:dyDescent="0.25">
      <c r="B54" s="21">
        <v>44682</v>
      </c>
      <c r="C54" s="22">
        <v>50</v>
      </c>
      <c r="D54" s="22" t="s">
        <v>184</v>
      </c>
      <c r="E54" s="120" t="s">
        <v>129</v>
      </c>
      <c r="F54" s="22">
        <v>14050</v>
      </c>
      <c r="G54" s="26" t="str">
        <f>F42</f>
        <v>185698-30</v>
      </c>
      <c r="H54" s="27"/>
      <c r="I54" s="15"/>
      <c r="J54" s="23">
        <v>1260</v>
      </c>
    </row>
    <row r="55" spans="1:10" ht="18" customHeight="1" x14ac:dyDescent="0.25">
      <c r="B55" s="57"/>
      <c r="C55" s="58"/>
      <c r="D55" s="58"/>
      <c r="E55" s="59"/>
      <c r="F55" s="58"/>
      <c r="G55" s="60"/>
      <c r="H55" s="60"/>
      <c r="I55" s="62"/>
      <c r="J55" s="61"/>
    </row>
    <row r="56" spans="1:10" ht="18" customHeight="1" x14ac:dyDescent="0.25">
      <c r="B56" s="57"/>
      <c r="C56" s="58"/>
      <c r="D56" s="58"/>
      <c r="E56" s="59"/>
      <c r="F56" s="58"/>
      <c r="G56" s="60"/>
      <c r="H56" s="60"/>
      <c r="I56" s="62"/>
      <c r="J56" s="61"/>
    </row>
    <row r="57" spans="1:10" ht="18" customHeight="1" x14ac:dyDescent="0.25">
      <c r="B57" s="57"/>
      <c r="C57" s="58"/>
      <c r="D57" s="58"/>
      <c r="E57" s="59"/>
      <c r="F57" s="58"/>
      <c r="G57" s="60"/>
      <c r="H57" s="60"/>
      <c r="I57" s="62"/>
      <c r="J57" s="61"/>
    </row>
  </sheetData>
  <mergeCells count="31">
    <mergeCell ref="G54:H54"/>
    <mergeCell ref="B44:C44"/>
    <mergeCell ref="C46:E46"/>
    <mergeCell ref="C47:E47"/>
    <mergeCell ref="B51:I51"/>
    <mergeCell ref="G52:H52"/>
    <mergeCell ref="G53:H53"/>
    <mergeCell ref="G30:H30"/>
    <mergeCell ref="B36:D36"/>
    <mergeCell ref="D38:E38"/>
    <mergeCell ref="H40:I40"/>
    <mergeCell ref="H41:I41"/>
    <mergeCell ref="H42:I42"/>
    <mergeCell ref="G24:H24"/>
    <mergeCell ref="G25:H25"/>
    <mergeCell ref="G26:H26"/>
    <mergeCell ref="G27:H27"/>
    <mergeCell ref="G28:H28"/>
    <mergeCell ref="G29:H29"/>
    <mergeCell ref="C14:E14"/>
    <mergeCell ref="C15:E15"/>
    <mergeCell ref="C16:E16"/>
    <mergeCell ref="C17:E17"/>
    <mergeCell ref="C18:E18"/>
    <mergeCell ref="B23:I23"/>
    <mergeCell ref="B4:D4"/>
    <mergeCell ref="D6:E6"/>
    <mergeCell ref="H8:I8"/>
    <mergeCell ref="H9:I9"/>
    <mergeCell ref="H10:I10"/>
    <mergeCell ref="B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2A06-896D-4B14-8761-3CAB08E52076}">
  <dimension ref="A1:N220"/>
  <sheetViews>
    <sheetView showGridLines="0" topLeftCell="A210" workbookViewId="0">
      <selection activeCell="A223" sqref="A223:XFD381"/>
    </sheetView>
  </sheetViews>
  <sheetFormatPr defaultRowHeight="15" x14ac:dyDescent="0.25"/>
  <cols>
    <col min="1" max="1" width="2.88671875" style="2" customWidth="1"/>
    <col min="2" max="2" width="11.6640625" style="1" customWidth="1"/>
    <col min="3" max="3" width="15" style="1" customWidth="1"/>
    <col min="4" max="4" width="11.21875" style="1" customWidth="1"/>
    <col min="5" max="5" width="10.21875" style="1" customWidth="1"/>
    <col min="6" max="6" width="11.33203125" style="1" customWidth="1"/>
    <col min="7" max="7" width="10.21875" style="1" customWidth="1"/>
    <col min="8" max="8" width="11.6640625" style="1" customWidth="1"/>
    <col min="9" max="9" width="12.33203125" style="1" customWidth="1"/>
    <col min="10" max="10" width="11.88671875" style="1" customWidth="1"/>
    <col min="11" max="14" width="10.21875" style="1" customWidth="1"/>
    <col min="15" max="16384" width="8.88671875" style="1"/>
  </cols>
  <sheetData>
    <row r="1" spans="1:10" ht="18" customHeight="1" x14ac:dyDescent="0.25">
      <c r="B1" s="34" t="s">
        <v>189</v>
      </c>
      <c r="C1" s="58"/>
      <c r="D1" s="58"/>
      <c r="E1" s="59"/>
      <c r="F1" s="58"/>
      <c r="G1" s="60"/>
      <c r="H1" s="60"/>
      <c r="I1" s="62"/>
      <c r="J1" s="61"/>
    </row>
    <row r="2" spans="1:10" ht="18" customHeight="1" x14ac:dyDescent="0.25">
      <c r="A2" s="2" t="s">
        <v>12</v>
      </c>
      <c r="B2" s="13" t="s">
        <v>190</v>
      </c>
      <c r="C2" s="58"/>
      <c r="D2" s="58"/>
      <c r="E2" s="59"/>
      <c r="F2" s="58"/>
      <c r="G2" s="60"/>
      <c r="H2" s="60"/>
      <c r="I2" s="62"/>
      <c r="J2" s="61"/>
    </row>
    <row r="3" spans="1:10" ht="18" customHeight="1" x14ac:dyDescent="0.25">
      <c r="B3" s="13" t="s">
        <v>191</v>
      </c>
      <c r="C3" s="58"/>
      <c r="D3" s="58"/>
      <c r="E3" s="59"/>
      <c r="F3" s="58"/>
      <c r="G3" s="60"/>
      <c r="H3" s="60"/>
      <c r="I3" s="62"/>
      <c r="J3" s="61"/>
    </row>
    <row r="4" spans="1:10" ht="29.4" customHeight="1" x14ac:dyDescent="0.25">
      <c r="B4" s="41" t="s">
        <v>124</v>
      </c>
      <c r="C4" s="41" t="s">
        <v>17</v>
      </c>
      <c r="D4" s="38" t="s">
        <v>5</v>
      </c>
      <c r="E4" s="39"/>
      <c r="F4" s="40" t="s">
        <v>10</v>
      </c>
      <c r="G4" s="41" t="s">
        <v>11</v>
      </c>
    </row>
    <row r="5" spans="1:10" x14ac:dyDescent="0.25">
      <c r="B5" s="46" t="s">
        <v>135</v>
      </c>
      <c r="C5" s="44"/>
      <c r="D5" s="96" t="s">
        <v>192</v>
      </c>
      <c r="E5" s="97"/>
      <c r="F5" s="42">
        <v>538</v>
      </c>
      <c r="G5" s="43"/>
    </row>
    <row r="6" spans="1:10" x14ac:dyDescent="0.25">
      <c r="B6" s="46" t="s">
        <v>142</v>
      </c>
      <c r="C6" s="44"/>
      <c r="D6" s="123">
        <v>44896</v>
      </c>
      <c r="E6" s="51"/>
      <c r="F6" s="42"/>
      <c r="G6" s="43">
        <v>538</v>
      </c>
    </row>
    <row r="8" spans="1:10" x14ac:dyDescent="0.25">
      <c r="B8" s="1" t="s">
        <v>193</v>
      </c>
    </row>
    <row r="9" spans="1:10" ht="15.6" x14ac:dyDescent="0.25">
      <c r="B9" s="49" t="s">
        <v>145</v>
      </c>
      <c r="C9" s="50"/>
      <c r="D9" s="50"/>
      <c r="E9" s="50"/>
      <c r="F9" s="50"/>
      <c r="G9" s="37" t="s">
        <v>146</v>
      </c>
    </row>
    <row r="10" spans="1:10" ht="30" x14ac:dyDescent="0.25">
      <c r="B10" s="41" t="s">
        <v>124</v>
      </c>
      <c r="C10" s="41" t="s">
        <v>17</v>
      </c>
      <c r="D10" s="38" t="s">
        <v>5</v>
      </c>
      <c r="E10" s="39"/>
      <c r="F10" s="40" t="s">
        <v>10</v>
      </c>
      <c r="G10" s="41" t="s">
        <v>11</v>
      </c>
    </row>
    <row r="11" spans="1:10" x14ac:dyDescent="0.25">
      <c r="B11" s="46" t="s">
        <v>135</v>
      </c>
      <c r="C11" s="44"/>
      <c r="D11" s="96" t="s">
        <v>192</v>
      </c>
      <c r="E11" s="97"/>
      <c r="G11" s="42">
        <v>538</v>
      </c>
    </row>
    <row r="12" spans="1:10" x14ac:dyDescent="0.25">
      <c r="B12" s="46" t="s">
        <v>142</v>
      </c>
      <c r="C12" s="44"/>
      <c r="D12" s="123">
        <v>44896</v>
      </c>
      <c r="E12" s="51"/>
      <c r="F12" s="43">
        <v>538</v>
      </c>
      <c r="G12" s="45"/>
    </row>
    <row r="14" spans="1:10" x14ac:dyDescent="0.25">
      <c r="B14" s="1" t="s">
        <v>194</v>
      </c>
    </row>
    <row r="15" spans="1:10" ht="15.6" x14ac:dyDescent="0.25">
      <c r="B15" s="49" t="s">
        <v>145</v>
      </c>
      <c r="C15" s="50"/>
      <c r="D15" s="50"/>
      <c r="E15" s="50"/>
      <c r="F15" s="50"/>
      <c r="G15" s="37" t="s">
        <v>146</v>
      </c>
    </row>
    <row r="16" spans="1:10" ht="30" x14ac:dyDescent="0.25">
      <c r="B16" s="41" t="s">
        <v>124</v>
      </c>
      <c r="C16" s="41" t="s">
        <v>17</v>
      </c>
      <c r="D16" s="38" t="s">
        <v>5</v>
      </c>
      <c r="E16" s="39"/>
      <c r="F16" s="40" t="s">
        <v>10</v>
      </c>
      <c r="G16" s="41" t="s">
        <v>11</v>
      </c>
    </row>
    <row r="17" spans="1:14" x14ac:dyDescent="0.25">
      <c r="B17" s="46" t="s">
        <v>135</v>
      </c>
      <c r="C17" s="44"/>
      <c r="D17" s="96" t="s">
        <v>192</v>
      </c>
      <c r="E17" s="97"/>
      <c r="F17" s="18">
        <v>583</v>
      </c>
      <c r="G17" s="42"/>
    </row>
    <row r="18" spans="1:14" x14ac:dyDescent="0.25">
      <c r="B18" s="46" t="s">
        <v>142</v>
      </c>
      <c r="C18" s="44"/>
      <c r="D18" s="123">
        <v>44896</v>
      </c>
      <c r="E18" s="51"/>
      <c r="F18" s="43"/>
      <c r="G18" s="42">
        <v>583</v>
      </c>
    </row>
    <row r="20" spans="1:14" x14ac:dyDescent="0.25">
      <c r="A20" s="2" t="s">
        <v>15</v>
      </c>
      <c r="B20" s="52" t="s">
        <v>195</v>
      </c>
    </row>
    <row r="21" spans="1:14" x14ac:dyDescent="0.25">
      <c r="B21" s="124" t="s">
        <v>196</v>
      </c>
      <c r="C21" s="125"/>
      <c r="D21" s="126"/>
      <c r="E21" s="127" t="s">
        <v>151</v>
      </c>
      <c r="F21" s="127"/>
      <c r="G21" s="125" t="s">
        <v>197</v>
      </c>
      <c r="H21" s="126"/>
      <c r="I21" s="127" t="s">
        <v>198</v>
      </c>
      <c r="J21" s="127"/>
      <c r="K21" s="128" t="s">
        <v>199</v>
      </c>
      <c r="L21" s="128"/>
      <c r="M21" s="129" t="s">
        <v>136</v>
      </c>
      <c r="N21" s="129"/>
    </row>
    <row r="22" spans="1:14" x14ac:dyDescent="0.25">
      <c r="B22" s="130" t="s">
        <v>200</v>
      </c>
      <c r="C22" s="131" t="s">
        <v>150</v>
      </c>
      <c r="D22" s="132"/>
      <c r="E22" s="133" t="s">
        <v>10</v>
      </c>
      <c r="F22" s="133" t="s">
        <v>11</v>
      </c>
      <c r="G22" s="133" t="s">
        <v>10</v>
      </c>
      <c r="H22" s="133" t="s">
        <v>11</v>
      </c>
      <c r="I22" s="133" t="s">
        <v>10</v>
      </c>
      <c r="J22" s="133" t="s">
        <v>11</v>
      </c>
      <c r="K22" s="133" t="s">
        <v>10</v>
      </c>
      <c r="L22" s="133" t="s">
        <v>11</v>
      </c>
      <c r="M22" s="133" t="s">
        <v>10</v>
      </c>
      <c r="N22" s="133" t="s">
        <v>11</v>
      </c>
    </row>
    <row r="23" spans="1:14" x14ac:dyDescent="0.25">
      <c r="B23" s="134" t="s">
        <v>141</v>
      </c>
      <c r="C23" s="30" t="s">
        <v>23</v>
      </c>
      <c r="D23" s="31"/>
      <c r="E23" s="135">
        <v>34980</v>
      </c>
      <c r="F23" s="135"/>
      <c r="G23" s="136"/>
      <c r="H23" s="136"/>
      <c r="I23" s="136">
        <v>34980</v>
      </c>
      <c r="J23" s="136"/>
      <c r="K23" s="136"/>
      <c r="L23" s="136"/>
      <c r="M23" s="136">
        <v>34980</v>
      </c>
      <c r="N23" s="136"/>
    </row>
    <row r="24" spans="1:14" x14ac:dyDescent="0.25">
      <c r="B24" s="134" t="s">
        <v>142</v>
      </c>
      <c r="C24" s="30" t="s">
        <v>201</v>
      </c>
      <c r="D24" s="31"/>
      <c r="E24" s="135"/>
      <c r="F24" s="135">
        <v>11032</v>
      </c>
      <c r="G24" s="136">
        <v>538</v>
      </c>
      <c r="H24" s="136">
        <v>583</v>
      </c>
      <c r="I24" s="136"/>
      <c r="J24" s="136">
        <f>F24-G24+H24</f>
        <v>11077</v>
      </c>
      <c r="K24" s="136"/>
      <c r="L24" s="136"/>
      <c r="M24" s="136"/>
      <c r="N24" s="136">
        <v>11077</v>
      </c>
    </row>
    <row r="25" spans="1:14" x14ac:dyDescent="0.25">
      <c r="B25" s="134" t="s">
        <v>135</v>
      </c>
      <c r="C25" s="30" t="s">
        <v>202</v>
      </c>
      <c r="D25" s="31"/>
      <c r="E25" s="135">
        <v>6951</v>
      </c>
      <c r="F25" s="135"/>
      <c r="G25" s="136">
        <v>583</v>
      </c>
      <c r="H25" s="136">
        <v>538</v>
      </c>
      <c r="I25" s="136">
        <f>E25+G25-H25</f>
        <v>6996</v>
      </c>
      <c r="J25" s="136"/>
      <c r="K25" s="136">
        <v>6996</v>
      </c>
      <c r="L25" s="136"/>
      <c r="M25" s="136"/>
      <c r="N25" s="136"/>
    </row>
    <row r="28" spans="1:14" ht="15.6" x14ac:dyDescent="0.25">
      <c r="B28" s="34" t="s">
        <v>203</v>
      </c>
      <c r="C28" s="58"/>
      <c r="D28" s="58"/>
      <c r="E28" s="59"/>
      <c r="F28" s="58"/>
      <c r="G28" s="60"/>
      <c r="H28" s="60"/>
      <c r="I28" s="62"/>
      <c r="J28" s="61"/>
    </row>
    <row r="29" spans="1:14" x14ac:dyDescent="0.25">
      <c r="A29" s="2" t="s">
        <v>12</v>
      </c>
      <c r="B29" s="13" t="s">
        <v>190</v>
      </c>
      <c r="C29" s="58"/>
      <c r="D29" s="58"/>
      <c r="E29" s="59"/>
      <c r="F29" s="58"/>
      <c r="G29" s="60"/>
      <c r="H29" s="60"/>
      <c r="I29" s="62"/>
      <c r="J29" s="61"/>
    </row>
    <row r="30" spans="1:14" x14ac:dyDescent="0.25">
      <c r="B30" s="13" t="s">
        <v>191</v>
      </c>
      <c r="C30" s="58"/>
      <c r="D30" s="58"/>
      <c r="E30" s="59"/>
      <c r="F30" s="58"/>
      <c r="G30" s="60"/>
      <c r="H30" s="60"/>
      <c r="I30" s="62"/>
      <c r="J30" s="61"/>
    </row>
    <row r="31" spans="1:14" ht="45" customHeight="1" x14ac:dyDescent="0.25">
      <c r="B31" s="41" t="s">
        <v>124</v>
      </c>
      <c r="C31" s="41" t="s">
        <v>17</v>
      </c>
      <c r="D31" s="38" t="s">
        <v>5</v>
      </c>
      <c r="E31" s="39"/>
      <c r="F31" s="40" t="s">
        <v>10</v>
      </c>
      <c r="G31" s="41" t="s">
        <v>11</v>
      </c>
    </row>
    <row r="32" spans="1:14" x14ac:dyDescent="0.25">
      <c r="B32" s="46" t="s">
        <v>204</v>
      </c>
      <c r="C32" s="44"/>
      <c r="D32" s="96" t="s">
        <v>205</v>
      </c>
      <c r="E32" s="97"/>
      <c r="F32" s="137">
        <v>1200</v>
      </c>
      <c r="G32" s="138"/>
    </row>
    <row r="33" spans="1:14" x14ac:dyDescent="0.25">
      <c r="B33" s="46" t="s">
        <v>161</v>
      </c>
      <c r="C33" s="44"/>
      <c r="D33" s="123" t="s">
        <v>205</v>
      </c>
      <c r="E33" s="51"/>
      <c r="F33" s="137"/>
      <c r="G33" s="138">
        <v>1200</v>
      </c>
    </row>
    <row r="35" spans="1:14" x14ac:dyDescent="0.25">
      <c r="B35" s="1" t="s">
        <v>193</v>
      </c>
    </row>
    <row r="36" spans="1:14" ht="15.6" x14ac:dyDescent="0.25">
      <c r="B36" s="49" t="s">
        <v>145</v>
      </c>
      <c r="C36" s="50"/>
      <c r="D36" s="50"/>
      <c r="E36" s="50"/>
      <c r="F36" s="50"/>
      <c r="G36" s="37" t="s">
        <v>146</v>
      </c>
    </row>
    <row r="37" spans="1:14" ht="30" x14ac:dyDescent="0.25">
      <c r="B37" s="41" t="s">
        <v>124</v>
      </c>
      <c r="C37" s="41" t="s">
        <v>17</v>
      </c>
      <c r="D37" s="38" t="s">
        <v>5</v>
      </c>
      <c r="E37" s="39"/>
      <c r="F37" s="40" t="s">
        <v>10</v>
      </c>
      <c r="G37" s="41" t="s">
        <v>11</v>
      </c>
    </row>
    <row r="38" spans="1:14" x14ac:dyDescent="0.25">
      <c r="B38" s="46" t="s">
        <v>204</v>
      </c>
      <c r="C38" s="44"/>
      <c r="D38" s="96" t="s">
        <v>205</v>
      </c>
      <c r="E38" s="97"/>
      <c r="G38" s="137">
        <v>1200</v>
      </c>
    </row>
    <row r="39" spans="1:14" x14ac:dyDescent="0.25">
      <c r="B39" s="46" t="s">
        <v>161</v>
      </c>
      <c r="C39" s="44"/>
      <c r="D39" s="123" t="s">
        <v>205</v>
      </c>
      <c r="E39" s="51"/>
      <c r="F39" s="138">
        <v>1200</v>
      </c>
      <c r="G39" s="45"/>
    </row>
    <row r="41" spans="1:14" x14ac:dyDescent="0.25">
      <c r="B41" s="1" t="s">
        <v>194</v>
      </c>
    </row>
    <row r="42" spans="1:14" ht="15.6" x14ac:dyDescent="0.25">
      <c r="B42" s="49" t="s">
        <v>145</v>
      </c>
      <c r="C42" s="50"/>
      <c r="D42" s="50"/>
      <c r="E42" s="50"/>
      <c r="F42" s="50"/>
      <c r="G42" s="37" t="s">
        <v>146</v>
      </c>
    </row>
    <row r="43" spans="1:14" ht="46.8" customHeight="1" x14ac:dyDescent="0.25">
      <c r="B43" s="41" t="s">
        <v>124</v>
      </c>
      <c r="C43" s="41" t="s">
        <v>17</v>
      </c>
      <c r="D43" s="38" t="s">
        <v>5</v>
      </c>
      <c r="E43" s="39"/>
      <c r="F43" s="40" t="s">
        <v>10</v>
      </c>
      <c r="G43" s="41" t="s">
        <v>11</v>
      </c>
    </row>
    <row r="44" spans="1:14" x14ac:dyDescent="0.25">
      <c r="B44" s="46" t="s">
        <v>147</v>
      </c>
      <c r="C44" s="44"/>
      <c r="D44" s="96" t="s">
        <v>205</v>
      </c>
      <c r="E44" s="97"/>
      <c r="F44" s="137">
        <v>1200</v>
      </c>
      <c r="G44" s="138"/>
    </row>
    <row r="45" spans="1:14" x14ac:dyDescent="0.25">
      <c r="B45" s="46" t="s">
        <v>161</v>
      </c>
      <c r="C45" s="44"/>
      <c r="D45" s="123" t="s">
        <v>205</v>
      </c>
      <c r="E45" s="51"/>
      <c r="F45" s="137"/>
      <c r="G45" s="138">
        <v>1200</v>
      </c>
    </row>
    <row r="47" spans="1:14" x14ac:dyDescent="0.25">
      <c r="A47" s="2" t="s">
        <v>15</v>
      </c>
      <c r="B47" s="52" t="s">
        <v>195</v>
      </c>
    </row>
    <row r="48" spans="1:14" x14ac:dyDescent="0.25">
      <c r="B48" s="124" t="s">
        <v>196</v>
      </c>
      <c r="C48" s="125"/>
      <c r="D48" s="126"/>
      <c r="E48" s="127" t="s">
        <v>151</v>
      </c>
      <c r="F48" s="127"/>
      <c r="G48" s="125" t="s">
        <v>197</v>
      </c>
      <c r="H48" s="126"/>
      <c r="I48" s="127" t="s">
        <v>198</v>
      </c>
      <c r="J48" s="127"/>
      <c r="K48" s="128" t="s">
        <v>199</v>
      </c>
      <c r="L48" s="128"/>
      <c r="M48" s="129" t="s">
        <v>136</v>
      </c>
      <c r="N48" s="129"/>
    </row>
    <row r="49" spans="1:14" x14ac:dyDescent="0.25">
      <c r="B49" s="130" t="s">
        <v>200</v>
      </c>
      <c r="C49" s="131" t="s">
        <v>150</v>
      </c>
      <c r="D49" s="132"/>
      <c r="E49" s="133" t="s">
        <v>10</v>
      </c>
      <c r="F49" s="133" t="s">
        <v>11</v>
      </c>
      <c r="G49" s="133" t="s">
        <v>10</v>
      </c>
      <c r="H49" s="133" t="s">
        <v>11</v>
      </c>
      <c r="I49" s="133" t="s">
        <v>10</v>
      </c>
      <c r="J49" s="133" t="s">
        <v>11</v>
      </c>
      <c r="K49" s="133" t="s">
        <v>10</v>
      </c>
      <c r="L49" s="133" t="s">
        <v>11</v>
      </c>
      <c r="M49" s="133" t="s">
        <v>10</v>
      </c>
      <c r="N49" s="133" t="s">
        <v>11</v>
      </c>
    </row>
    <row r="50" spans="1:14" x14ac:dyDescent="0.25">
      <c r="B50" s="134" t="s">
        <v>162</v>
      </c>
      <c r="C50" s="30" t="s">
        <v>25</v>
      </c>
      <c r="D50" s="31"/>
      <c r="E50" s="135"/>
      <c r="F50" s="135">
        <v>225000</v>
      </c>
      <c r="G50" s="136"/>
      <c r="H50" s="136"/>
      <c r="I50" s="136"/>
      <c r="J50" s="135">
        <v>225000</v>
      </c>
      <c r="K50" s="136"/>
      <c r="L50" s="136"/>
      <c r="M50" s="136"/>
      <c r="N50" s="136">
        <f>J50-I51+K54</f>
        <v>212180</v>
      </c>
    </row>
    <row r="51" spans="1:14" x14ac:dyDescent="0.25">
      <c r="B51" s="134" t="s">
        <v>147</v>
      </c>
      <c r="C51" s="30" t="s">
        <v>26</v>
      </c>
      <c r="D51" s="31"/>
      <c r="E51" s="135">
        <v>36200</v>
      </c>
      <c r="F51" s="135"/>
      <c r="G51" s="136">
        <v>1200</v>
      </c>
      <c r="H51" s="136"/>
      <c r="I51" s="136">
        <f>E51+G51</f>
        <v>37400</v>
      </c>
      <c r="J51" s="136"/>
      <c r="K51" s="136"/>
      <c r="L51" s="136"/>
      <c r="M51" s="136"/>
      <c r="N51" s="136"/>
    </row>
    <row r="52" spans="1:14" x14ac:dyDescent="0.25">
      <c r="B52" s="134" t="s">
        <v>161</v>
      </c>
      <c r="C52" s="16" t="s">
        <v>29</v>
      </c>
      <c r="D52" s="17"/>
      <c r="E52" s="135">
        <v>12380</v>
      </c>
      <c r="F52" s="135"/>
      <c r="G52" s="136">
        <v>1200</v>
      </c>
      <c r="H52" s="136">
        <v>1200</v>
      </c>
      <c r="I52" s="139">
        <f>E52</f>
        <v>12380</v>
      </c>
      <c r="J52" s="136"/>
      <c r="K52" s="136"/>
      <c r="L52" s="136"/>
      <c r="M52" s="136">
        <f>I52</f>
        <v>12380</v>
      </c>
      <c r="N52" s="136"/>
    </row>
    <row r="53" spans="1:14" x14ac:dyDescent="0.25">
      <c r="B53" s="134" t="s">
        <v>204</v>
      </c>
      <c r="C53" s="30" t="s">
        <v>31</v>
      </c>
      <c r="D53" s="31"/>
      <c r="E53" s="135">
        <v>1200</v>
      </c>
      <c r="F53" s="135"/>
      <c r="G53" s="136"/>
      <c r="H53" s="136">
        <v>1200</v>
      </c>
      <c r="I53" s="136"/>
      <c r="J53" s="136"/>
      <c r="K53" s="136"/>
      <c r="L53" s="136"/>
      <c r="M53" s="136"/>
      <c r="N53" s="136"/>
    </row>
    <row r="54" spans="1:14" x14ac:dyDescent="0.25">
      <c r="B54" s="134">
        <v>9999</v>
      </c>
      <c r="C54" s="30" t="s">
        <v>157</v>
      </c>
      <c r="D54" s="31"/>
      <c r="E54" s="135"/>
      <c r="F54" s="45"/>
      <c r="G54" s="45"/>
      <c r="H54" s="45"/>
      <c r="I54" s="45"/>
      <c r="J54" s="45"/>
      <c r="K54" s="140">
        <v>24580</v>
      </c>
      <c r="L54" s="45"/>
      <c r="M54" s="45"/>
      <c r="N54" s="45"/>
    </row>
    <row r="56" spans="1:14" ht="15.6" x14ac:dyDescent="0.25">
      <c r="B56" s="34" t="s">
        <v>206</v>
      </c>
      <c r="C56" s="58"/>
      <c r="D56" s="58"/>
      <c r="E56" s="59"/>
      <c r="F56" s="58"/>
      <c r="G56" s="60"/>
      <c r="H56" s="60"/>
      <c r="I56" s="62"/>
      <c r="J56" s="61"/>
    </row>
    <row r="57" spans="1:14" x14ac:dyDescent="0.25">
      <c r="A57" s="2" t="s">
        <v>12</v>
      </c>
      <c r="B57" s="13" t="s">
        <v>190</v>
      </c>
      <c r="C57" s="58"/>
      <c r="D57" s="58"/>
      <c r="E57" s="59"/>
      <c r="F57" s="58"/>
      <c r="G57" s="60"/>
      <c r="H57" s="60"/>
      <c r="I57" s="62"/>
      <c r="J57" s="61"/>
    </row>
    <row r="58" spans="1:14" x14ac:dyDescent="0.25">
      <c r="B58" s="13" t="s">
        <v>191</v>
      </c>
      <c r="C58" s="58"/>
      <c r="D58" s="58"/>
      <c r="E58" s="59"/>
      <c r="F58" s="58"/>
      <c r="G58" s="60"/>
      <c r="H58" s="60"/>
      <c r="I58" s="62"/>
      <c r="J58" s="61"/>
    </row>
    <row r="59" spans="1:14" ht="45" customHeight="1" x14ac:dyDescent="0.25">
      <c r="B59" s="41" t="s">
        <v>124</v>
      </c>
      <c r="C59" s="41" t="s">
        <v>17</v>
      </c>
      <c r="D59" s="38" t="s">
        <v>5</v>
      </c>
      <c r="E59" s="39"/>
      <c r="F59" s="40" t="s">
        <v>10</v>
      </c>
      <c r="G59" s="41" t="s">
        <v>11</v>
      </c>
    </row>
    <row r="60" spans="1:14" x14ac:dyDescent="0.25">
      <c r="B60" s="46" t="s">
        <v>207</v>
      </c>
      <c r="C60" s="44"/>
      <c r="D60" s="96" t="s">
        <v>208</v>
      </c>
      <c r="E60" s="97"/>
      <c r="F60" s="137"/>
      <c r="G60" s="138">
        <v>700</v>
      </c>
    </row>
    <row r="61" spans="1:14" x14ac:dyDescent="0.25">
      <c r="B61" s="46" t="s">
        <v>130</v>
      </c>
      <c r="C61" s="44"/>
      <c r="D61" s="141" t="s">
        <v>208</v>
      </c>
      <c r="E61" s="142"/>
      <c r="F61" s="137"/>
      <c r="G61" s="138">
        <v>147</v>
      </c>
    </row>
    <row r="62" spans="1:14" x14ac:dyDescent="0.25">
      <c r="B62" s="46" t="s">
        <v>129</v>
      </c>
      <c r="C62" s="44">
        <v>14089</v>
      </c>
      <c r="D62" s="123" t="s">
        <v>209</v>
      </c>
      <c r="E62" s="51"/>
      <c r="F62" s="137">
        <v>847</v>
      </c>
      <c r="G62" s="138"/>
    </row>
    <row r="64" spans="1:14" x14ac:dyDescent="0.25">
      <c r="B64" s="1" t="s">
        <v>193</v>
      </c>
    </row>
    <row r="65" spans="1:14" ht="15.6" x14ac:dyDescent="0.25">
      <c r="B65" s="49" t="s">
        <v>145</v>
      </c>
      <c r="C65" s="50"/>
      <c r="D65" s="50"/>
      <c r="E65" s="50"/>
      <c r="F65" s="50"/>
      <c r="G65" s="37" t="s">
        <v>146</v>
      </c>
    </row>
    <row r="66" spans="1:14" ht="30" x14ac:dyDescent="0.25">
      <c r="B66" s="41" t="s">
        <v>124</v>
      </c>
      <c r="C66" s="41" t="s">
        <v>17</v>
      </c>
      <c r="D66" s="38" t="s">
        <v>5</v>
      </c>
      <c r="E66" s="39"/>
      <c r="F66" s="40" t="s">
        <v>10</v>
      </c>
      <c r="G66" s="41" t="s">
        <v>11</v>
      </c>
    </row>
    <row r="67" spans="1:14" x14ac:dyDescent="0.25">
      <c r="B67" s="46" t="s">
        <v>207</v>
      </c>
      <c r="C67" s="44"/>
      <c r="D67" s="96" t="s">
        <v>208</v>
      </c>
      <c r="E67" s="97"/>
      <c r="F67" s="138">
        <v>700</v>
      </c>
      <c r="G67" s="45"/>
    </row>
    <row r="68" spans="1:14" x14ac:dyDescent="0.25">
      <c r="B68" s="46" t="s">
        <v>130</v>
      </c>
      <c r="C68" s="44"/>
      <c r="D68" s="141" t="s">
        <v>208</v>
      </c>
      <c r="E68" s="142"/>
      <c r="F68" s="138">
        <v>147</v>
      </c>
      <c r="G68" s="45"/>
    </row>
    <row r="69" spans="1:14" x14ac:dyDescent="0.25">
      <c r="B69" s="46" t="s">
        <v>129</v>
      </c>
      <c r="C69" s="44">
        <v>14089</v>
      </c>
      <c r="D69" s="123" t="s">
        <v>209</v>
      </c>
      <c r="E69" s="51"/>
      <c r="F69" s="45"/>
      <c r="G69" s="137">
        <v>847</v>
      </c>
    </row>
    <row r="71" spans="1:14" x14ac:dyDescent="0.25">
      <c r="B71" s="1" t="s">
        <v>194</v>
      </c>
    </row>
    <row r="72" spans="1:14" ht="15.6" x14ac:dyDescent="0.25">
      <c r="B72" s="49" t="s">
        <v>145</v>
      </c>
      <c r="C72" s="50"/>
      <c r="D72" s="50"/>
      <c r="E72" s="50"/>
      <c r="F72" s="50"/>
      <c r="G72" s="37" t="s">
        <v>146</v>
      </c>
    </row>
    <row r="73" spans="1:14" ht="46.8" customHeight="1" x14ac:dyDescent="0.25">
      <c r="B73" s="41" t="s">
        <v>124</v>
      </c>
      <c r="C73" s="41" t="s">
        <v>17</v>
      </c>
      <c r="D73" s="38" t="s">
        <v>5</v>
      </c>
      <c r="E73" s="39"/>
      <c r="F73" s="40" t="s">
        <v>10</v>
      </c>
      <c r="G73" s="41" t="s">
        <v>11</v>
      </c>
    </row>
    <row r="74" spans="1:14" x14ac:dyDescent="0.25">
      <c r="B74" s="46" t="s">
        <v>207</v>
      </c>
      <c r="C74" s="44"/>
      <c r="D74" s="96" t="s">
        <v>208</v>
      </c>
      <c r="E74" s="97"/>
      <c r="F74" s="138">
        <v>700</v>
      </c>
      <c r="G74" s="45"/>
    </row>
    <row r="75" spans="1:14" x14ac:dyDescent="0.25">
      <c r="B75" s="46" t="s">
        <v>130</v>
      </c>
      <c r="C75" s="44"/>
      <c r="D75" s="141" t="s">
        <v>208</v>
      </c>
      <c r="E75" s="142"/>
      <c r="F75" s="138">
        <v>147</v>
      </c>
      <c r="G75" s="45"/>
    </row>
    <row r="76" spans="1:14" x14ac:dyDescent="0.25">
      <c r="B76" s="46" t="s">
        <v>129</v>
      </c>
      <c r="C76" s="44">
        <v>14089</v>
      </c>
      <c r="D76" s="123" t="s">
        <v>209</v>
      </c>
      <c r="E76" s="51"/>
      <c r="F76" s="45"/>
      <c r="G76" s="137">
        <v>847</v>
      </c>
    </row>
    <row r="78" spans="1:14" x14ac:dyDescent="0.25">
      <c r="A78" s="2" t="s">
        <v>15</v>
      </c>
      <c r="B78" s="52" t="s">
        <v>195</v>
      </c>
    </row>
    <row r="79" spans="1:14" x14ac:dyDescent="0.25">
      <c r="B79" s="124" t="s">
        <v>196</v>
      </c>
      <c r="C79" s="125"/>
      <c r="D79" s="126"/>
      <c r="E79" s="127" t="s">
        <v>151</v>
      </c>
      <c r="F79" s="127"/>
      <c r="G79" s="125" t="s">
        <v>197</v>
      </c>
      <c r="H79" s="126"/>
      <c r="I79" s="127" t="s">
        <v>198</v>
      </c>
      <c r="J79" s="127"/>
      <c r="K79" s="128" t="s">
        <v>199</v>
      </c>
      <c r="L79" s="128"/>
      <c r="M79" s="129" t="s">
        <v>136</v>
      </c>
      <c r="N79" s="129"/>
    </row>
    <row r="80" spans="1:14" x14ac:dyDescent="0.25">
      <c r="B80" s="130" t="s">
        <v>200</v>
      </c>
      <c r="C80" s="131" t="s">
        <v>150</v>
      </c>
      <c r="D80" s="132"/>
      <c r="E80" s="133" t="s">
        <v>10</v>
      </c>
      <c r="F80" s="133" t="s">
        <v>11</v>
      </c>
      <c r="G80" s="133" t="s">
        <v>10</v>
      </c>
      <c r="H80" s="133" t="s">
        <v>11</v>
      </c>
      <c r="I80" s="133" t="s">
        <v>10</v>
      </c>
      <c r="J80" s="133" t="s">
        <v>11</v>
      </c>
      <c r="K80" s="133" t="s">
        <v>10</v>
      </c>
      <c r="L80" s="133" t="s">
        <v>11</v>
      </c>
      <c r="M80" s="133" t="s">
        <v>10</v>
      </c>
      <c r="N80" s="133" t="s">
        <v>11</v>
      </c>
    </row>
    <row r="81" spans="1:14" x14ac:dyDescent="0.25">
      <c r="B81" s="134" t="s">
        <v>129</v>
      </c>
      <c r="C81" s="30" t="s">
        <v>39</v>
      </c>
      <c r="D81" s="31"/>
      <c r="E81" s="135"/>
      <c r="F81" s="135">
        <v>89500</v>
      </c>
      <c r="G81" s="136"/>
      <c r="H81" s="136">
        <f>847+847</f>
        <v>1694</v>
      </c>
      <c r="I81" s="136"/>
      <c r="J81" s="135">
        <f>F81+H81</f>
        <v>91194</v>
      </c>
      <c r="K81" s="136"/>
      <c r="L81" s="136"/>
      <c r="M81" s="136"/>
      <c r="N81" s="135">
        <f>J81+L81</f>
        <v>91194</v>
      </c>
    </row>
    <row r="82" spans="1:14" x14ac:dyDescent="0.25">
      <c r="B82" s="134" t="s">
        <v>130</v>
      </c>
      <c r="C82" s="30" t="s">
        <v>152</v>
      </c>
      <c r="D82" s="31"/>
      <c r="E82" s="135">
        <v>12200</v>
      </c>
      <c r="F82" s="135"/>
      <c r="G82" s="136">
        <f>147+147</f>
        <v>294</v>
      </c>
      <c r="H82" s="136"/>
      <c r="I82" s="136">
        <f>E82+G82</f>
        <v>12494</v>
      </c>
      <c r="J82" s="136"/>
      <c r="K82" s="136"/>
      <c r="L82" s="136"/>
      <c r="M82" s="136">
        <f>I82+K82</f>
        <v>12494</v>
      </c>
      <c r="N82" s="136"/>
    </row>
    <row r="83" spans="1:14" x14ac:dyDescent="0.25">
      <c r="B83" s="134" t="s">
        <v>207</v>
      </c>
      <c r="C83" s="30" t="s">
        <v>210</v>
      </c>
      <c r="D83" s="31"/>
      <c r="E83" s="135">
        <v>135000</v>
      </c>
      <c r="F83" s="135"/>
      <c r="G83" s="136">
        <f>700+700</f>
        <v>1400</v>
      </c>
      <c r="H83" s="136"/>
      <c r="I83" s="139">
        <f>E83+G83</f>
        <v>136400</v>
      </c>
      <c r="J83" s="136"/>
      <c r="K83" s="136"/>
      <c r="L83" s="136"/>
      <c r="M83" s="139">
        <f>I83+K83</f>
        <v>136400</v>
      </c>
      <c r="N83" s="136"/>
    </row>
    <row r="86" spans="1:14" ht="15.6" x14ac:dyDescent="0.25">
      <c r="B86" s="34" t="s">
        <v>211</v>
      </c>
      <c r="C86" s="58"/>
      <c r="D86" s="58"/>
      <c r="E86" s="59"/>
      <c r="F86" s="58"/>
      <c r="G86" s="60"/>
    </row>
    <row r="87" spans="1:14" x14ac:dyDescent="0.25">
      <c r="A87" s="2" t="s">
        <v>12</v>
      </c>
      <c r="B87" s="52" t="s">
        <v>212</v>
      </c>
      <c r="C87" s="58"/>
      <c r="D87" s="58"/>
      <c r="E87" s="59"/>
      <c r="F87" s="58"/>
      <c r="G87" s="60"/>
    </row>
    <row r="88" spans="1:14" ht="15.6" x14ac:dyDescent="0.25">
      <c r="B88" s="49" t="s">
        <v>145</v>
      </c>
      <c r="C88" s="50"/>
      <c r="D88" s="50"/>
      <c r="E88" s="50"/>
      <c r="F88" s="50"/>
      <c r="G88" s="37" t="s">
        <v>146</v>
      </c>
    </row>
    <row r="89" spans="1:14" ht="30" x14ac:dyDescent="0.25">
      <c r="B89" s="41" t="s">
        <v>124</v>
      </c>
      <c r="C89" s="41" t="s">
        <v>17</v>
      </c>
      <c r="D89" s="38" t="s">
        <v>5</v>
      </c>
      <c r="E89" s="39"/>
      <c r="F89" s="40" t="s">
        <v>10</v>
      </c>
      <c r="G89" s="41" t="s">
        <v>11</v>
      </c>
    </row>
    <row r="90" spans="1:14" x14ac:dyDescent="0.25">
      <c r="B90" s="46" t="s">
        <v>213</v>
      </c>
      <c r="C90" s="44"/>
      <c r="D90" s="96" t="s">
        <v>214</v>
      </c>
      <c r="E90" s="97"/>
      <c r="F90" s="138">
        <v>360</v>
      </c>
      <c r="G90" s="45"/>
    </row>
    <row r="91" spans="1:14" x14ac:dyDescent="0.25">
      <c r="B91" s="46" t="s">
        <v>172</v>
      </c>
      <c r="C91" s="44"/>
      <c r="D91" s="96" t="s">
        <v>214</v>
      </c>
      <c r="E91" s="97"/>
      <c r="F91" s="45"/>
      <c r="G91" s="137">
        <v>360</v>
      </c>
    </row>
    <row r="93" spans="1:14" x14ac:dyDescent="0.25">
      <c r="A93" s="2" t="s">
        <v>15</v>
      </c>
      <c r="B93" s="52" t="s">
        <v>195</v>
      </c>
    </row>
    <row r="94" spans="1:14" x14ac:dyDescent="0.25">
      <c r="B94" s="124" t="s">
        <v>196</v>
      </c>
      <c r="C94" s="125"/>
      <c r="D94" s="126"/>
      <c r="E94" s="127" t="s">
        <v>151</v>
      </c>
      <c r="F94" s="127"/>
      <c r="G94" s="125" t="s">
        <v>197</v>
      </c>
      <c r="H94" s="126"/>
      <c r="I94" s="127" t="s">
        <v>198</v>
      </c>
      <c r="J94" s="127"/>
      <c r="K94" s="128" t="s">
        <v>199</v>
      </c>
      <c r="L94" s="128"/>
      <c r="M94" s="129" t="s">
        <v>136</v>
      </c>
      <c r="N94" s="129"/>
    </row>
    <row r="95" spans="1:14" x14ac:dyDescent="0.25">
      <c r="B95" s="130" t="s">
        <v>200</v>
      </c>
      <c r="C95" s="131" t="s">
        <v>150</v>
      </c>
      <c r="D95" s="132"/>
      <c r="E95" s="133" t="s">
        <v>10</v>
      </c>
      <c r="F95" s="133" t="s">
        <v>11</v>
      </c>
      <c r="G95" s="133" t="s">
        <v>10</v>
      </c>
      <c r="H95" s="133" t="s">
        <v>11</v>
      </c>
      <c r="I95" s="133" t="s">
        <v>10</v>
      </c>
      <c r="J95" s="133" t="s">
        <v>11</v>
      </c>
      <c r="K95" s="133" t="s">
        <v>10</v>
      </c>
      <c r="L95" s="133" t="s">
        <v>11</v>
      </c>
      <c r="M95" s="133" t="s">
        <v>10</v>
      </c>
      <c r="N95" s="133" t="s">
        <v>11</v>
      </c>
    </row>
    <row r="96" spans="1:14" x14ac:dyDescent="0.25">
      <c r="B96" s="134" t="s">
        <v>170</v>
      </c>
      <c r="C96" s="30" t="s">
        <v>27</v>
      </c>
      <c r="D96" s="31"/>
      <c r="E96" s="135"/>
      <c r="F96" s="135">
        <v>108000</v>
      </c>
      <c r="G96" s="136"/>
      <c r="H96" s="136"/>
      <c r="I96" s="136"/>
      <c r="J96" s="135">
        <v>108000</v>
      </c>
      <c r="K96" s="136"/>
      <c r="L96" s="136"/>
      <c r="M96" s="136"/>
      <c r="N96" s="136">
        <v>108000</v>
      </c>
    </row>
    <row r="97" spans="1:14" x14ac:dyDescent="0.25">
      <c r="B97" s="134" t="s">
        <v>172</v>
      </c>
      <c r="C97" s="30" t="s">
        <v>215</v>
      </c>
      <c r="D97" s="31"/>
      <c r="E97" s="135"/>
      <c r="F97" s="135">
        <v>3960</v>
      </c>
      <c r="G97" s="136"/>
      <c r="H97" s="136">
        <v>360</v>
      </c>
      <c r="I97" s="136"/>
      <c r="J97" s="136">
        <f>F97+H97</f>
        <v>4320</v>
      </c>
      <c r="K97" s="136"/>
      <c r="L97" s="136"/>
      <c r="M97" s="136"/>
      <c r="N97" s="136">
        <f>F97+H97</f>
        <v>4320</v>
      </c>
    </row>
    <row r="98" spans="1:14" x14ac:dyDescent="0.25">
      <c r="B98" s="134" t="s">
        <v>213</v>
      </c>
      <c r="C98" s="30" t="s">
        <v>66</v>
      </c>
      <c r="D98" s="31"/>
      <c r="E98" s="135">
        <v>3960</v>
      </c>
      <c r="F98" s="135"/>
      <c r="G98" s="136">
        <v>360</v>
      </c>
      <c r="H98" s="136"/>
      <c r="I98" s="139">
        <f>4320</f>
        <v>4320</v>
      </c>
      <c r="J98" s="136"/>
      <c r="K98" s="139">
        <f>E98+G98</f>
        <v>4320</v>
      </c>
      <c r="L98" s="136"/>
      <c r="M98" s="136"/>
      <c r="N98" s="136"/>
    </row>
    <row r="101" spans="1:14" ht="15.6" x14ac:dyDescent="0.25">
      <c r="B101" s="34" t="s">
        <v>216</v>
      </c>
    </row>
    <row r="102" spans="1:14" ht="15.6" x14ac:dyDescent="0.25">
      <c r="A102" s="52" t="s">
        <v>217</v>
      </c>
      <c r="B102" s="34"/>
    </row>
    <row r="103" spans="1:14" ht="15.6" x14ac:dyDescent="0.25">
      <c r="A103" s="52"/>
      <c r="B103" s="49" t="s">
        <v>145</v>
      </c>
      <c r="C103" s="50"/>
      <c r="D103" s="50"/>
      <c r="E103" s="50"/>
      <c r="F103" s="50"/>
      <c r="G103" s="37" t="s">
        <v>146</v>
      </c>
    </row>
    <row r="104" spans="1:14" ht="30" x14ac:dyDescent="0.25">
      <c r="A104" s="52"/>
      <c r="B104" s="41" t="s">
        <v>124</v>
      </c>
      <c r="C104" s="41" t="s">
        <v>17</v>
      </c>
      <c r="D104" s="38" t="s">
        <v>5</v>
      </c>
      <c r="E104" s="39"/>
      <c r="F104" s="40" t="s">
        <v>10</v>
      </c>
      <c r="G104" s="41" t="s">
        <v>11</v>
      </c>
    </row>
    <row r="105" spans="1:14" x14ac:dyDescent="0.25">
      <c r="A105" s="52"/>
      <c r="B105" s="46" t="s">
        <v>147</v>
      </c>
      <c r="C105" s="44"/>
      <c r="D105" s="96" t="s">
        <v>218</v>
      </c>
      <c r="E105" s="97"/>
      <c r="F105" s="138">
        <v>605</v>
      </c>
      <c r="G105" s="45"/>
    </row>
    <row r="106" spans="1:14" x14ac:dyDescent="0.25">
      <c r="A106" s="52"/>
      <c r="B106" s="46" t="s">
        <v>148</v>
      </c>
      <c r="C106" s="44"/>
      <c r="D106" s="96" t="str">
        <f>D105</f>
        <v>goederen</v>
      </c>
      <c r="E106" s="97"/>
      <c r="F106" s="45"/>
      <c r="G106" s="143">
        <v>105</v>
      </c>
    </row>
    <row r="107" spans="1:14" x14ac:dyDescent="0.25">
      <c r="A107" s="52"/>
      <c r="B107" s="46" t="s">
        <v>160</v>
      </c>
      <c r="C107" s="44">
        <v>30010</v>
      </c>
      <c r="D107" s="141" t="s">
        <v>158</v>
      </c>
      <c r="E107" s="142"/>
      <c r="F107" s="138"/>
      <c r="G107" s="45">
        <v>500</v>
      </c>
    </row>
    <row r="108" spans="1:14" x14ac:dyDescent="0.25">
      <c r="A108" s="52"/>
      <c r="B108" s="46" t="s">
        <v>160</v>
      </c>
      <c r="C108" s="44">
        <v>30013</v>
      </c>
      <c r="D108" s="141" t="s">
        <v>219</v>
      </c>
      <c r="E108" s="142"/>
      <c r="F108" s="138"/>
      <c r="G108" s="45">
        <v>200</v>
      </c>
    </row>
    <row r="109" spans="1:14" x14ac:dyDescent="0.25">
      <c r="A109" s="52"/>
      <c r="B109" s="46" t="s">
        <v>220</v>
      </c>
      <c r="C109" s="44"/>
      <c r="D109" s="141" t="s">
        <v>219</v>
      </c>
      <c r="E109" s="142"/>
      <c r="F109" s="138">
        <v>200</v>
      </c>
      <c r="G109" s="45"/>
    </row>
    <row r="110" spans="1:14" ht="15.6" x14ac:dyDescent="0.25">
      <c r="A110" s="52"/>
      <c r="B110" s="34"/>
    </row>
    <row r="111" spans="1:14" x14ac:dyDescent="0.25">
      <c r="A111" s="52" t="s">
        <v>15</v>
      </c>
      <c r="B111" s="13" t="s">
        <v>221</v>
      </c>
    </row>
    <row r="112" spans="1:14" x14ac:dyDescent="0.25">
      <c r="B112" s="124" t="s">
        <v>196</v>
      </c>
      <c r="C112" s="131" t="s">
        <v>150</v>
      </c>
      <c r="D112" s="144"/>
      <c r="E112" s="127" t="s">
        <v>151</v>
      </c>
      <c r="F112" s="127"/>
      <c r="G112" s="125" t="s">
        <v>197</v>
      </c>
      <c r="H112" s="126"/>
      <c r="I112" s="127" t="s">
        <v>198</v>
      </c>
      <c r="J112" s="127"/>
      <c r="K112" s="128" t="s">
        <v>199</v>
      </c>
      <c r="L112" s="128"/>
      <c r="M112" s="129" t="s">
        <v>136</v>
      </c>
      <c r="N112" s="129"/>
    </row>
    <row r="113" spans="2:14" x14ac:dyDescent="0.25">
      <c r="B113" s="130" t="s">
        <v>200</v>
      </c>
      <c r="C113" s="145" t="s">
        <v>222</v>
      </c>
      <c r="D113" s="146"/>
      <c r="E113" s="133" t="s">
        <v>10</v>
      </c>
      <c r="F113" s="133" t="s">
        <v>11</v>
      </c>
      <c r="G113" s="133" t="s">
        <v>10</v>
      </c>
      <c r="H113" s="133" t="s">
        <v>11</v>
      </c>
      <c r="I113" s="133" t="s">
        <v>10</v>
      </c>
      <c r="J113" s="133" t="s">
        <v>11</v>
      </c>
      <c r="K113" s="133" t="s">
        <v>10</v>
      </c>
      <c r="L113" s="133" t="s">
        <v>11</v>
      </c>
      <c r="M113" s="133" t="s">
        <v>10</v>
      </c>
      <c r="N113" s="133" t="s">
        <v>11</v>
      </c>
    </row>
    <row r="114" spans="2:14" x14ac:dyDescent="0.25">
      <c r="B114" s="134" t="s">
        <v>168</v>
      </c>
      <c r="C114" s="30" t="s">
        <v>19</v>
      </c>
      <c r="D114" s="31"/>
      <c r="E114" s="135">
        <v>160000</v>
      </c>
      <c r="F114" s="135"/>
      <c r="G114" s="135"/>
      <c r="H114" s="135"/>
      <c r="I114" s="136">
        <f>E114+G114-H114</f>
        <v>160000</v>
      </c>
      <c r="J114" s="135"/>
      <c r="K114" s="136"/>
      <c r="L114" s="136"/>
      <c r="M114" s="136">
        <f>I114+K114-L114</f>
        <v>160000</v>
      </c>
      <c r="N114" s="135"/>
    </row>
    <row r="115" spans="2:14" x14ac:dyDescent="0.25">
      <c r="B115" s="134" t="s">
        <v>131</v>
      </c>
      <c r="C115" s="30" t="s">
        <v>21</v>
      </c>
      <c r="D115" s="31"/>
      <c r="E115" s="135">
        <v>11000</v>
      </c>
      <c r="F115" s="135"/>
      <c r="G115" s="135"/>
      <c r="H115" s="135"/>
      <c r="I115" s="136">
        <f t="shared" ref="I115:I134" si="0">E115+G115-H115</f>
        <v>11000</v>
      </c>
      <c r="J115" s="136"/>
      <c r="K115" s="136"/>
      <c r="L115" s="136"/>
      <c r="M115" s="136">
        <f t="shared" ref="M115:M116" si="1">I115+K115-L115</f>
        <v>11000</v>
      </c>
      <c r="N115" s="136"/>
    </row>
    <row r="116" spans="2:14" x14ac:dyDescent="0.25">
      <c r="B116" s="134" t="s">
        <v>144</v>
      </c>
      <c r="C116" s="30" t="s">
        <v>84</v>
      </c>
      <c r="D116" s="31"/>
      <c r="E116" s="135">
        <v>30000</v>
      </c>
      <c r="F116" s="135"/>
      <c r="G116" s="135"/>
      <c r="H116" s="135"/>
      <c r="I116" s="136">
        <f t="shared" si="0"/>
        <v>30000</v>
      </c>
      <c r="J116" s="136"/>
      <c r="K116" s="136"/>
      <c r="L116" s="136"/>
      <c r="M116" s="136">
        <f t="shared" si="1"/>
        <v>30000</v>
      </c>
      <c r="N116" s="136"/>
    </row>
    <row r="117" spans="2:14" x14ac:dyDescent="0.25">
      <c r="B117" s="134" t="s">
        <v>162</v>
      </c>
      <c r="C117" s="32" t="s">
        <v>25</v>
      </c>
      <c r="D117" s="32"/>
      <c r="E117" s="135"/>
      <c r="F117" s="135">
        <v>146000</v>
      </c>
      <c r="G117" s="135"/>
      <c r="H117" s="135"/>
      <c r="I117" s="136"/>
      <c r="J117" s="147">
        <f>F117-G117+H117</f>
        <v>146000</v>
      </c>
      <c r="K117" s="136"/>
      <c r="L117" s="136"/>
      <c r="M117" s="136"/>
      <c r="N117" s="147">
        <v>148545</v>
      </c>
    </row>
    <row r="118" spans="2:14" x14ac:dyDescent="0.25">
      <c r="B118" s="134" t="s">
        <v>147</v>
      </c>
      <c r="C118" s="32" t="s">
        <v>26</v>
      </c>
      <c r="D118" s="32"/>
      <c r="E118" s="135">
        <v>2000</v>
      </c>
      <c r="F118" s="135"/>
      <c r="G118" s="135">
        <v>605</v>
      </c>
      <c r="H118" s="135"/>
      <c r="I118" s="136">
        <f t="shared" si="0"/>
        <v>2605</v>
      </c>
      <c r="J118" s="147"/>
      <c r="K118" s="136"/>
      <c r="L118" s="136"/>
      <c r="M118" s="136"/>
      <c r="N118" s="147"/>
    </row>
    <row r="119" spans="2:14" x14ac:dyDescent="0.25">
      <c r="B119" s="134" t="s">
        <v>170</v>
      </c>
      <c r="C119" s="32" t="s">
        <v>27</v>
      </c>
      <c r="D119" s="32"/>
      <c r="E119" s="135"/>
      <c r="F119" s="135">
        <v>100000</v>
      </c>
      <c r="G119" s="135"/>
      <c r="H119" s="135"/>
      <c r="I119" s="136"/>
      <c r="J119" s="147">
        <f t="shared" ref="J119:J135" si="2">F119-G119+H119</f>
        <v>100000</v>
      </c>
      <c r="K119" s="136"/>
      <c r="L119" s="136"/>
      <c r="M119" s="136"/>
      <c r="N119" s="147">
        <f t="shared" ref="N119" si="3">J119-K119+L119</f>
        <v>100000</v>
      </c>
    </row>
    <row r="120" spans="2:14" x14ac:dyDescent="0.25">
      <c r="B120" s="55">
        <v>1000</v>
      </c>
      <c r="C120" s="32" t="s">
        <v>28</v>
      </c>
      <c r="D120" s="32"/>
      <c r="E120" s="135">
        <v>500</v>
      </c>
      <c r="F120" s="135"/>
      <c r="G120" s="135"/>
      <c r="H120" s="135"/>
      <c r="I120" s="136">
        <f t="shared" si="0"/>
        <v>500</v>
      </c>
      <c r="J120" s="147"/>
      <c r="K120" s="136"/>
      <c r="L120" s="136"/>
      <c r="M120" s="136">
        <f t="shared" ref="M120:M121" si="4">I120+K120-L120</f>
        <v>500</v>
      </c>
      <c r="N120" s="147"/>
    </row>
    <row r="121" spans="2:14" x14ac:dyDescent="0.25">
      <c r="B121" s="55">
        <v>1050</v>
      </c>
      <c r="C121" s="32" t="s">
        <v>29</v>
      </c>
      <c r="D121" s="32"/>
      <c r="E121" s="135">
        <v>46207</v>
      </c>
      <c r="F121" s="135"/>
      <c r="G121" s="135"/>
      <c r="H121" s="135"/>
      <c r="I121" s="136">
        <f t="shared" si="0"/>
        <v>46207</v>
      </c>
      <c r="J121" s="147"/>
      <c r="K121" s="136"/>
      <c r="L121" s="136"/>
      <c r="M121" s="136">
        <f t="shared" si="4"/>
        <v>46207</v>
      </c>
      <c r="N121" s="147"/>
    </row>
    <row r="122" spans="2:14" x14ac:dyDescent="0.25">
      <c r="B122" s="55">
        <v>1060</v>
      </c>
      <c r="C122" s="32" t="s">
        <v>30</v>
      </c>
      <c r="D122" s="32"/>
      <c r="E122" s="135"/>
      <c r="F122" s="135">
        <v>7000</v>
      </c>
      <c r="G122" s="135"/>
      <c r="H122" s="135"/>
      <c r="I122" s="136"/>
      <c r="J122" s="147">
        <f t="shared" si="2"/>
        <v>7000</v>
      </c>
      <c r="K122" s="136"/>
      <c r="L122" s="136"/>
      <c r="M122" s="136"/>
      <c r="N122" s="147">
        <f t="shared" ref="N122" si="5">J122-K122+L122</f>
        <v>7000</v>
      </c>
    </row>
    <row r="123" spans="2:14" x14ac:dyDescent="0.25">
      <c r="B123" s="55">
        <v>1100</v>
      </c>
      <c r="C123" s="32" t="s">
        <v>33</v>
      </c>
      <c r="D123" s="32"/>
      <c r="E123" s="135">
        <v>1450</v>
      </c>
      <c r="F123" s="135"/>
      <c r="G123" s="135"/>
      <c r="H123" s="135"/>
      <c r="I123" s="136">
        <f t="shared" si="0"/>
        <v>1450</v>
      </c>
      <c r="J123" s="147"/>
      <c r="K123" s="136"/>
      <c r="L123" s="136"/>
      <c r="M123" s="136">
        <f t="shared" ref="M123" si="6">I123+K123-L123</f>
        <v>1450</v>
      </c>
      <c r="N123" s="147"/>
    </row>
    <row r="124" spans="2:14" x14ac:dyDescent="0.25">
      <c r="B124" s="55">
        <v>1400</v>
      </c>
      <c r="C124" s="32" t="s">
        <v>39</v>
      </c>
      <c r="D124" s="32"/>
      <c r="E124" s="135"/>
      <c r="F124" s="135">
        <v>14350</v>
      </c>
      <c r="G124" s="135"/>
      <c r="H124" s="135"/>
      <c r="I124" s="136"/>
      <c r="J124" s="147">
        <f t="shared" si="2"/>
        <v>14350</v>
      </c>
      <c r="K124" s="136"/>
      <c r="L124" s="136"/>
      <c r="M124" s="136"/>
      <c r="N124" s="147">
        <f t="shared" ref="N124" si="7">J124-K124+L124</f>
        <v>14350</v>
      </c>
    </row>
    <row r="125" spans="2:14" x14ac:dyDescent="0.25">
      <c r="B125" s="55">
        <v>1600</v>
      </c>
      <c r="C125" s="30" t="s">
        <v>152</v>
      </c>
      <c r="D125" s="31"/>
      <c r="E125" s="135">
        <v>446</v>
      </c>
      <c r="F125" s="135"/>
      <c r="G125" s="135"/>
      <c r="H125" s="135"/>
      <c r="I125" s="136">
        <f t="shared" si="0"/>
        <v>446</v>
      </c>
      <c r="J125" s="147"/>
      <c r="K125" s="136"/>
      <c r="L125" s="136"/>
      <c r="M125" s="136">
        <f t="shared" ref="M125" si="8">I125+K125-L125</f>
        <v>446</v>
      </c>
      <c r="N125" s="147"/>
    </row>
    <row r="126" spans="2:14" x14ac:dyDescent="0.25">
      <c r="B126" s="55">
        <v>1650</v>
      </c>
      <c r="C126" s="30" t="s">
        <v>153</v>
      </c>
      <c r="D126" s="31"/>
      <c r="E126" s="135"/>
      <c r="F126" s="135">
        <v>903</v>
      </c>
      <c r="G126" s="135"/>
      <c r="H126" s="135"/>
      <c r="I126" s="136"/>
      <c r="J126" s="147">
        <f t="shared" si="2"/>
        <v>903</v>
      </c>
      <c r="K126" s="136"/>
      <c r="L126" s="136"/>
      <c r="M126" s="136"/>
      <c r="N126" s="147">
        <f t="shared" ref="N126:N127" si="9">J126-K126+L126</f>
        <v>903</v>
      </c>
    </row>
    <row r="127" spans="2:14" x14ac:dyDescent="0.25">
      <c r="B127" s="55">
        <v>1665</v>
      </c>
      <c r="C127" s="30" t="s">
        <v>223</v>
      </c>
      <c r="D127" s="31"/>
      <c r="E127" s="135"/>
      <c r="F127" s="135"/>
      <c r="G127" s="135"/>
      <c r="H127" s="135">
        <v>105</v>
      </c>
      <c r="I127" s="136"/>
      <c r="J127" s="147">
        <f t="shared" si="2"/>
        <v>105</v>
      </c>
      <c r="K127" s="136"/>
      <c r="L127" s="136"/>
      <c r="M127" s="136"/>
      <c r="N127" s="147">
        <f t="shared" si="9"/>
        <v>105</v>
      </c>
    </row>
    <row r="128" spans="2:14" x14ac:dyDescent="0.25">
      <c r="B128" s="55">
        <v>3000</v>
      </c>
      <c r="C128" s="20" t="s">
        <v>46</v>
      </c>
      <c r="D128" s="20"/>
      <c r="E128" s="135">
        <v>22000</v>
      </c>
      <c r="F128" s="135"/>
      <c r="G128" s="135"/>
      <c r="H128" s="135">
        <v>700</v>
      </c>
      <c r="I128" s="136">
        <f t="shared" si="0"/>
        <v>21300</v>
      </c>
      <c r="J128" s="147"/>
      <c r="K128" s="136"/>
      <c r="L128" s="136"/>
      <c r="M128" s="136">
        <f t="shared" ref="M128" si="10">I128+K128-L128</f>
        <v>21300</v>
      </c>
      <c r="N128" s="147"/>
    </row>
    <row r="129" spans="1:14" x14ac:dyDescent="0.25">
      <c r="B129" s="55">
        <v>4000</v>
      </c>
      <c r="C129" s="32" t="s">
        <v>47</v>
      </c>
      <c r="D129" s="32"/>
      <c r="E129" s="135">
        <v>2000</v>
      </c>
      <c r="F129" s="135"/>
      <c r="G129" s="135"/>
      <c r="H129" s="135"/>
      <c r="I129" s="136">
        <f t="shared" si="0"/>
        <v>2000</v>
      </c>
      <c r="J129" s="147"/>
      <c r="K129" s="136">
        <f t="shared" ref="K129:K134" si="11">G129+I129-J129</f>
        <v>2000</v>
      </c>
      <c r="L129" s="147"/>
      <c r="M129" s="136"/>
      <c r="N129" s="136"/>
    </row>
    <row r="130" spans="1:14" x14ac:dyDescent="0.25">
      <c r="B130" s="55">
        <v>4250</v>
      </c>
      <c r="C130" s="32" t="s">
        <v>52</v>
      </c>
      <c r="D130" s="32"/>
      <c r="E130" s="135">
        <v>600</v>
      </c>
      <c r="F130" s="135"/>
      <c r="G130" s="135"/>
      <c r="H130" s="135"/>
      <c r="I130" s="136">
        <f t="shared" si="0"/>
        <v>600</v>
      </c>
      <c r="J130" s="147"/>
      <c r="K130" s="136">
        <f t="shared" si="11"/>
        <v>600</v>
      </c>
      <c r="L130" s="147"/>
      <c r="M130" s="136"/>
      <c r="N130" s="136"/>
    </row>
    <row r="131" spans="1:14" x14ac:dyDescent="0.25">
      <c r="B131" s="55">
        <v>4650</v>
      </c>
      <c r="C131" s="32" t="s">
        <v>57</v>
      </c>
      <c r="D131" s="32"/>
      <c r="E131" s="135">
        <v>250</v>
      </c>
      <c r="F131" s="135"/>
      <c r="G131" s="135"/>
      <c r="H131" s="135"/>
      <c r="I131" s="136">
        <f t="shared" si="0"/>
        <v>250</v>
      </c>
      <c r="J131" s="147"/>
      <c r="K131" s="136">
        <f t="shared" si="11"/>
        <v>250</v>
      </c>
      <c r="L131" s="147"/>
      <c r="M131" s="136"/>
      <c r="N131" s="136"/>
    </row>
    <row r="132" spans="1:14" x14ac:dyDescent="0.25">
      <c r="B132" s="55">
        <v>4700</v>
      </c>
      <c r="C132" s="32" t="s">
        <v>67</v>
      </c>
      <c r="D132" s="32"/>
      <c r="E132" s="135">
        <v>500</v>
      </c>
      <c r="F132" s="135"/>
      <c r="G132" s="135"/>
      <c r="H132" s="135"/>
      <c r="I132" s="136">
        <f t="shared" si="0"/>
        <v>500</v>
      </c>
      <c r="J132" s="147"/>
      <c r="K132" s="136">
        <f t="shared" si="11"/>
        <v>500</v>
      </c>
      <c r="L132" s="147"/>
      <c r="M132" s="136"/>
      <c r="N132" s="136"/>
    </row>
    <row r="133" spans="1:14" x14ac:dyDescent="0.25">
      <c r="B133" s="55">
        <v>4960</v>
      </c>
      <c r="C133" s="30" t="s">
        <v>58</v>
      </c>
      <c r="D133" s="31"/>
      <c r="E133" s="135"/>
      <c r="F133" s="135"/>
      <c r="G133" s="135">
        <v>200</v>
      </c>
      <c r="H133" s="135"/>
      <c r="I133" s="136">
        <f t="shared" si="0"/>
        <v>200</v>
      </c>
      <c r="J133" s="147"/>
      <c r="K133" s="136">
        <v>200</v>
      </c>
      <c r="L133" s="147"/>
      <c r="M133" s="136"/>
      <c r="N133" s="136"/>
    </row>
    <row r="134" spans="1:14" x14ac:dyDescent="0.25">
      <c r="B134" s="55">
        <v>7000</v>
      </c>
      <c r="C134" s="32" t="s">
        <v>224</v>
      </c>
      <c r="D134" s="32"/>
      <c r="E134" s="135">
        <v>8500</v>
      </c>
      <c r="F134" s="135"/>
      <c r="G134" s="45"/>
      <c r="H134" s="45"/>
      <c r="I134" s="136">
        <f t="shared" si="0"/>
        <v>8500</v>
      </c>
      <c r="J134" s="147"/>
      <c r="K134" s="136">
        <f t="shared" si="11"/>
        <v>8500</v>
      </c>
      <c r="L134" s="147"/>
      <c r="M134" s="136"/>
      <c r="N134" s="136"/>
    </row>
    <row r="135" spans="1:14" x14ac:dyDescent="0.25">
      <c r="B135" s="55">
        <v>8400</v>
      </c>
      <c r="C135" s="32" t="s">
        <v>155</v>
      </c>
      <c r="D135" s="32"/>
      <c r="E135" s="135"/>
      <c r="F135" s="135">
        <v>17200</v>
      </c>
      <c r="G135" s="45"/>
      <c r="H135" s="45"/>
      <c r="I135" s="136"/>
      <c r="J135" s="147">
        <f t="shared" si="2"/>
        <v>17200</v>
      </c>
      <c r="K135" s="136"/>
      <c r="L135" s="147">
        <f t="shared" ref="L135" si="12">H135-I135+J135</f>
        <v>17200</v>
      </c>
      <c r="M135" s="136"/>
      <c r="N135" s="136"/>
    </row>
    <row r="136" spans="1:14" ht="15.6" thickBot="1" x14ac:dyDescent="0.3">
      <c r="B136" s="55">
        <v>9900</v>
      </c>
      <c r="C136" s="32" t="s">
        <v>157</v>
      </c>
      <c r="D136" s="32"/>
      <c r="E136" s="148"/>
      <c r="F136" s="148"/>
      <c r="G136" s="149"/>
      <c r="H136" s="149"/>
      <c r="I136" s="149"/>
      <c r="J136" s="149"/>
      <c r="K136" s="148">
        <v>5150</v>
      </c>
      <c r="L136" s="148"/>
      <c r="M136" s="148"/>
      <c r="N136" s="148"/>
    </row>
    <row r="137" spans="1:14" x14ac:dyDescent="0.25">
      <c r="B137" s="150"/>
      <c r="C137" s="13"/>
      <c r="D137" s="13"/>
      <c r="E137" s="151">
        <f>SUM(E114:E136)</f>
        <v>285453</v>
      </c>
      <c r="F137" s="151">
        <f>SUM(F114:F136)</f>
        <v>285453</v>
      </c>
      <c r="G137" s="151">
        <f t="shared" ref="G137:N137" si="13">SUM(G114:G136)</f>
        <v>805</v>
      </c>
      <c r="H137" s="151">
        <f t="shared" si="13"/>
        <v>805</v>
      </c>
      <c r="I137" s="151">
        <f t="shared" si="13"/>
        <v>285558</v>
      </c>
      <c r="J137" s="151">
        <f t="shared" si="13"/>
        <v>285558</v>
      </c>
      <c r="K137" s="151">
        <f t="shared" si="13"/>
        <v>17200</v>
      </c>
      <c r="L137" s="151">
        <f t="shared" si="13"/>
        <v>17200</v>
      </c>
      <c r="M137" s="151">
        <f t="shared" si="13"/>
        <v>270903</v>
      </c>
      <c r="N137" s="151">
        <f t="shared" si="13"/>
        <v>270903</v>
      </c>
    </row>
    <row r="139" spans="1:14" x14ac:dyDescent="0.25">
      <c r="A139" s="152" t="s">
        <v>13</v>
      </c>
      <c r="B139" s="153" t="s">
        <v>156</v>
      </c>
      <c r="C139" s="13"/>
      <c r="D139" s="13"/>
      <c r="E139" s="13"/>
      <c r="F139" s="13"/>
    </row>
    <row r="140" spans="1:14" x14ac:dyDescent="0.3">
      <c r="A140" s="152"/>
      <c r="B140" s="32" t="s">
        <v>225</v>
      </c>
      <c r="C140" s="32"/>
      <c r="D140" s="32"/>
      <c r="E140" s="154">
        <v>146000</v>
      </c>
      <c r="F140" s="13"/>
    </row>
    <row r="141" spans="1:14" x14ac:dyDescent="0.3">
      <c r="A141" s="152"/>
      <c r="B141" s="32" t="s">
        <v>157</v>
      </c>
      <c r="C141" s="32"/>
      <c r="D141" s="32"/>
      <c r="E141" s="154">
        <v>5150</v>
      </c>
      <c r="F141" s="155" t="s">
        <v>226</v>
      </c>
    </row>
    <row r="142" spans="1:14" ht="15.6" thickBot="1" x14ac:dyDescent="0.35">
      <c r="A142" s="152"/>
      <c r="B142" s="32" t="s">
        <v>26</v>
      </c>
      <c r="C142" s="32"/>
      <c r="D142" s="32"/>
      <c r="E142" s="156">
        <v>2605</v>
      </c>
      <c r="F142" s="155" t="s">
        <v>227</v>
      </c>
    </row>
    <row r="143" spans="1:14" x14ac:dyDescent="0.3">
      <c r="A143" s="152"/>
      <c r="B143" s="32" t="s">
        <v>159</v>
      </c>
      <c r="C143" s="32"/>
      <c r="D143" s="32"/>
      <c r="E143" s="157">
        <f>E140+E141-E142</f>
        <v>148545</v>
      </c>
      <c r="F143" s="13"/>
    </row>
    <row r="144" spans="1:14" x14ac:dyDescent="0.3">
      <c r="A144" s="152"/>
      <c r="B144" s="24"/>
      <c r="C144" s="24"/>
      <c r="D144" s="24"/>
      <c r="E144" s="158"/>
      <c r="F144" s="13"/>
    </row>
    <row r="146" spans="2:10" ht="16.2" thickBot="1" x14ac:dyDescent="0.3">
      <c r="B146" s="34" t="s">
        <v>228</v>
      </c>
    </row>
    <row r="147" spans="2:10" ht="15.6" thickBot="1" x14ac:dyDescent="0.3">
      <c r="B147" s="159" t="s">
        <v>196</v>
      </c>
      <c r="C147" s="160" t="s">
        <v>150</v>
      </c>
      <c r="D147" s="161"/>
      <c r="E147" s="127" t="s">
        <v>151</v>
      </c>
      <c r="F147" s="127"/>
      <c r="G147" s="128" t="s">
        <v>199</v>
      </c>
      <c r="H147" s="128"/>
      <c r="I147" s="129" t="s">
        <v>136</v>
      </c>
      <c r="J147" s="129"/>
    </row>
    <row r="148" spans="2:10" ht="15.6" thickBot="1" x14ac:dyDescent="0.3">
      <c r="B148" s="162" t="s">
        <v>200</v>
      </c>
      <c r="C148" s="163" t="s">
        <v>222</v>
      </c>
      <c r="D148" s="163"/>
      <c r="E148" s="164" t="s">
        <v>10</v>
      </c>
      <c r="F148" s="164" t="s">
        <v>11</v>
      </c>
      <c r="G148" s="133" t="s">
        <v>10</v>
      </c>
      <c r="H148" s="133" t="s">
        <v>11</v>
      </c>
      <c r="I148" s="133" t="s">
        <v>10</v>
      </c>
      <c r="J148" s="133" t="s">
        <v>11</v>
      </c>
    </row>
    <row r="149" spans="2:10" ht="15.6" thickBot="1" x14ac:dyDescent="0.3">
      <c r="B149" s="165" t="s">
        <v>168</v>
      </c>
      <c r="C149" s="32" t="s">
        <v>19</v>
      </c>
      <c r="D149" s="32"/>
      <c r="E149" s="166">
        <v>110000</v>
      </c>
      <c r="F149" s="167"/>
      <c r="G149" s="136"/>
      <c r="H149" s="136"/>
      <c r="I149" s="136"/>
      <c r="J149" s="135"/>
    </row>
    <row r="150" spans="2:10" ht="15.6" thickBot="1" x14ac:dyDescent="0.3">
      <c r="B150" s="165" t="s">
        <v>169</v>
      </c>
      <c r="C150" s="32" t="s">
        <v>229</v>
      </c>
      <c r="D150" s="32"/>
      <c r="E150" s="167"/>
      <c r="F150" s="166">
        <v>20000</v>
      </c>
      <c r="G150" s="136"/>
      <c r="H150" s="136"/>
      <c r="I150" s="136"/>
      <c r="J150" s="136"/>
    </row>
    <row r="151" spans="2:10" ht="15.6" thickBot="1" x14ac:dyDescent="0.3">
      <c r="B151" s="165" t="s">
        <v>131</v>
      </c>
      <c r="C151" s="32" t="s">
        <v>21</v>
      </c>
      <c r="D151" s="32"/>
      <c r="E151" s="166">
        <v>40000</v>
      </c>
      <c r="F151" s="167"/>
      <c r="G151" s="136"/>
      <c r="H151" s="136"/>
      <c r="I151" s="136"/>
      <c r="J151" s="136"/>
    </row>
    <row r="152" spans="2:10" ht="15.6" thickBot="1" x14ac:dyDescent="0.3">
      <c r="B152" s="165" t="s">
        <v>132</v>
      </c>
      <c r="C152" s="14" t="s">
        <v>230</v>
      </c>
      <c r="D152" s="53"/>
      <c r="E152" s="167"/>
      <c r="F152" s="166">
        <v>10000</v>
      </c>
      <c r="G152" s="136"/>
      <c r="H152" s="136"/>
      <c r="I152" s="136"/>
      <c r="J152" s="147"/>
    </row>
    <row r="153" spans="2:10" ht="15.6" thickBot="1" x14ac:dyDescent="0.3">
      <c r="B153" s="165" t="s">
        <v>162</v>
      </c>
      <c r="C153" s="14" t="s">
        <v>231</v>
      </c>
      <c r="D153" s="53"/>
      <c r="E153" s="167"/>
      <c r="F153" s="166">
        <v>120000</v>
      </c>
      <c r="G153" s="136"/>
      <c r="H153" s="136"/>
      <c r="I153" s="136"/>
      <c r="J153" s="147"/>
    </row>
    <row r="154" spans="2:10" ht="15.6" thickBot="1" x14ac:dyDescent="0.3">
      <c r="B154" s="165" t="s">
        <v>163</v>
      </c>
      <c r="C154" s="14" t="s">
        <v>232</v>
      </c>
      <c r="D154" s="53"/>
      <c r="E154" s="166"/>
      <c r="F154" s="166">
        <v>100000</v>
      </c>
      <c r="G154" s="136"/>
      <c r="H154" s="136"/>
      <c r="I154" s="136"/>
      <c r="J154" s="147"/>
    </row>
    <row r="155" spans="2:10" ht="15.6" thickBot="1" x14ac:dyDescent="0.3">
      <c r="B155" s="165" t="s">
        <v>166</v>
      </c>
      <c r="C155" s="30" t="s">
        <v>233</v>
      </c>
      <c r="D155" s="31"/>
      <c r="E155" s="166">
        <v>40000</v>
      </c>
      <c r="F155" s="167"/>
      <c r="G155" s="136"/>
      <c r="H155" s="136"/>
      <c r="I155" s="136"/>
      <c r="J155" s="147"/>
    </row>
    <row r="156" spans="2:10" ht="15.6" thickBot="1" x14ac:dyDescent="0.3">
      <c r="B156" s="165" t="s">
        <v>167</v>
      </c>
      <c r="C156" s="30" t="s">
        <v>164</v>
      </c>
      <c r="D156" s="31"/>
      <c r="E156" s="166">
        <v>35000</v>
      </c>
      <c r="F156" s="167"/>
      <c r="G156" s="136"/>
      <c r="H156" s="136"/>
      <c r="I156" s="136"/>
      <c r="J156" s="147"/>
    </row>
    <row r="157" spans="2:10" ht="15.6" thickBot="1" x14ac:dyDescent="0.3">
      <c r="B157" s="165" t="s">
        <v>170</v>
      </c>
      <c r="C157" s="14" t="s">
        <v>27</v>
      </c>
      <c r="D157" s="53"/>
      <c r="E157" s="167"/>
      <c r="F157" s="166">
        <v>55000</v>
      </c>
      <c r="G157" s="136"/>
      <c r="H157" s="136"/>
      <c r="I157" s="136"/>
      <c r="J157" s="147"/>
    </row>
    <row r="158" spans="2:10" ht="15.6" thickBot="1" x14ac:dyDescent="0.3">
      <c r="B158" s="168">
        <v>1000</v>
      </c>
      <c r="C158" s="30" t="s">
        <v>28</v>
      </c>
      <c r="D158" s="31"/>
      <c r="E158" s="167">
        <v>630</v>
      </c>
      <c r="F158" s="167"/>
      <c r="G158" s="136"/>
      <c r="H158" s="136"/>
      <c r="I158" s="136"/>
      <c r="J158" s="147"/>
    </row>
    <row r="159" spans="2:10" ht="15.6" thickBot="1" x14ac:dyDescent="0.3">
      <c r="B159" s="168">
        <v>1050</v>
      </c>
      <c r="C159" s="30" t="s">
        <v>29</v>
      </c>
      <c r="D159" s="31"/>
      <c r="E159" s="166">
        <v>31250</v>
      </c>
      <c r="F159" s="167"/>
      <c r="G159" s="136"/>
      <c r="H159" s="136"/>
      <c r="I159" s="136"/>
      <c r="J159" s="147"/>
    </row>
    <row r="160" spans="2:10" ht="15.6" thickBot="1" x14ac:dyDescent="0.3">
      <c r="B160" s="168">
        <v>1100</v>
      </c>
      <c r="C160" s="30" t="s">
        <v>33</v>
      </c>
      <c r="D160" s="31"/>
      <c r="E160" s="166">
        <v>2500</v>
      </c>
      <c r="F160" s="167"/>
      <c r="G160" s="136"/>
      <c r="H160" s="136"/>
      <c r="I160" s="136"/>
      <c r="J160" s="147"/>
    </row>
    <row r="161" spans="1:10" ht="15.6" thickBot="1" x14ac:dyDescent="0.3">
      <c r="B161" s="168">
        <v>1400</v>
      </c>
      <c r="C161" s="30" t="s">
        <v>39</v>
      </c>
      <c r="D161" s="31"/>
      <c r="E161" s="167"/>
      <c r="F161" s="166">
        <v>31280</v>
      </c>
      <c r="G161" s="136"/>
      <c r="H161" s="136"/>
      <c r="I161" s="136"/>
      <c r="J161" s="147"/>
    </row>
    <row r="162" spans="1:10" ht="15.6" thickBot="1" x14ac:dyDescent="0.3">
      <c r="B162" s="168">
        <v>1680</v>
      </c>
      <c r="C162" s="30" t="s">
        <v>234</v>
      </c>
      <c r="D162" s="31"/>
      <c r="E162" s="167"/>
      <c r="F162" s="166">
        <v>1350</v>
      </c>
      <c r="G162" s="136"/>
      <c r="H162" s="136"/>
      <c r="I162" s="136"/>
      <c r="J162" s="147"/>
    </row>
    <row r="163" spans="1:10" ht="15.6" thickBot="1" x14ac:dyDescent="0.3">
      <c r="B163" s="168">
        <v>3000</v>
      </c>
      <c r="C163" s="14" t="s">
        <v>46</v>
      </c>
      <c r="D163" s="53"/>
      <c r="E163" s="166">
        <v>82300</v>
      </c>
      <c r="F163" s="167"/>
      <c r="G163" s="136"/>
      <c r="H163" s="136"/>
      <c r="I163" s="136"/>
      <c r="J163" s="147"/>
    </row>
    <row r="164" spans="1:10" ht="15.6" thickBot="1" x14ac:dyDescent="0.3">
      <c r="B164" s="168">
        <v>4000</v>
      </c>
      <c r="C164" s="30" t="s">
        <v>47</v>
      </c>
      <c r="D164" s="31"/>
      <c r="E164" s="166">
        <v>55000</v>
      </c>
      <c r="F164" s="167"/>
      <c r="G164" s="166">
        <v>55000</v>
      </c>
      <c r="H164" s="167"/>
      <c r="I164" s="136"/>
      <c r="J164" s="136"/>
    </row>
    <row r="165" spans="1:10" ht="15.6" thickBot="1" x14ac:dyDescent="0.3">
      <c r="B165" s="168">
        <v>4250</v>
      </c>
      <c r="C165" s="30" t="s">
        <v>52</v>
      </c>
      <c r="D165" s="31"/>
      <c r="E165" s="166">
        <f>12*500</f>
        <v>6000</v>
      </c>
      <c r="F165" s="167"/>
      <c r="G165" s="166">
        <f>12*500</f>
        <v>6000</v>
      </c>
      <c r="H165" s="167"/>
      <c r="I165" s="136"/>
      <c r="J165" s="136"/>
    </row>
    <row r="166" spans="1:10" ht="15.6" thickBot="1" x14ac:dyDescent="0.3">
      <c r="B166" s="168">
        <v>4800</v>
      </c>
      <c r="C166" s="30" t="s">
        <v>154</v>
      </c>
      <c r="D166" s="31"/>
      <c r="E166" s="166">
        <v>3500</v>
      </c>
      <c r="F166" s="167"/>
      <c r="G166" s="166">
        <v>3500</v>
      </c>
      <c r="H166" s="167"/>
      <c r="I166" s="136"/>
      <c r="J166" s="136"/>
    </row>
    <row r="167" spans="1:10" ht="15.6" thickBot="1" x14ac:dyDescent="0.3">
      <c r="B167" s="168">
        <v>7000</v>
      </c>
      <c r="C167" s="14" t="s">
        <v>235</v>
      </c>
      <c r="D167" s="53"/>
      <c r="E167" s="166">
        <v>78000</v>
      </c>
      <c r="F167" s="167"/>
      <c r="G167" s="166">
        <v>78000</v>
      </c>
      <c r="H167" s="167"/>
      <c r="I167" s="136"/>
      <c r="J167" s="136"/>
    </row>
    <row r="168" spans="1:10" ht="15.6" thickBot="1" x14ac:dyDescent="0.3">
      <c r="B168" s="168">
        <v>8400</v>
      </c>
      <c r="C168" s="30" t="s">
        <v>155</v>
      </c>
      <c r="D168" s="31"/>
      <c r="E168" s="167"/>
      <c r="F168" s="166">
        <v>156000</v>
      </c>
      <c r="G168" s="167"/>
      <c r="H168" s="166">
        <v>156000</v>
      </c>
      <c r="I168" s="136"/>
      <c r="J168" s="136"/>
    </row>
    <row r="169" spans="1:10" ht="15.6" thickBot="1" x14ac:dyDescent="0.3">
      <c r="B169" s="168">
        <v>9100</v>
      </c>
      <c r="C169" s="30" t="s">
        <v>66</v>
      </c>
      <c r="D169" s="31"/>
      <c r="E169" s="166">
        <v>9200</v>
      </c>
      <c r="F169" s="167"/>
      <c r="G169" s="166">
        <v>9200</v>
      </c>
      <c r="H169" s="167"/>
      <c r="I169" s="136"/>
      <c r="J169" s="136"/>
    </row>
    <row r="170" spans="1:10" ht="15.6" thickBot="1" x14ac:dyDescent="0.3">
      <c r="B170" s="168">
        <v>9600</v>
      </c>
      <c r="C170" s="14" t="s">
        <v>80</v>
      </c>
      <c r="D170" s="53"/>
      <c r="E170" s="167">
        <v>250</v>
      </c>
      <c r="F170" s="167"/>
      <c r="G170" s="167">
        <v>250</v>
      </c>
      <c r="H170" s="167"/>
      <c r="I170" s="136"/>
      <c r="J170" s="136"/>
    </row>
    <row r="171" spans="1:10" ht="15.6" thickBot="1" x14ac:dyDescent="0.3">
      <c r="B171" s="168">
        <v>9999</v>
      </c>
      <c r="C171" s="30" t="s">
        <v>157</v>
      </c>
      <c r="D171" s="31"/>
      <c r="E171" s="148"/>
      <c r="F171" s="148"/>
      <c r="G171" s="148">
        <v>4050</v>
      </c>
      <c r="H171" s="148"/>
      <c r="I171" s="148"/>
      <c r="J171" s="148"/>
    </row>
    <row r="172" spans="1:10" ht="15.6" thickBot="1" x14ac:dyDescent="0.3">
      <c r="B172" s="169"/>
      <c r="C172" s="170" t="s">
        <v>149</v>
      </c>
      <c r="D172" s="171"/>
      <c r="E172" s="172">
        <f>SUM(E149:E171)</f>
        <v>493630</v>
      </c>
      <c r="F172" s="172">
        <f t="shared" ref="F172:H172" si="14">SUM(F149:F171)</f>
        <v>493630</v>
      </c>
      <c r="G172" s="172">
        <f t="shared" si="14"/>
        <v>156000</v>
      </c>
      <c r="H172" s="172">
        <f t="shared" si="14"/>
        <v>156000</v>
      </c>
      <c r="I172" s="151"/>
      <c r="J172" s="151"/>
    </row>
    <row r="174" spans="1:10" x14ac:dyDescent="0.25">
      <c r="A174" s="2" t="s">
        <v>15</v>
      </c>
      <c r="B174" s="52" t="s">
        <v>236</v>
      </c>
    </row>
    <row r="175" spans="1:10" x14ac:dyDescent="0.25">
      <c r="B175" s="1" t="s">
        <v>237</v>
      </c>
      <c r="D175" s="173"/>
      <c r="E175" s="173">
        <v>4050</v>
      </c>
    </row>
    <row r="176" spans="1:10" x14ac:dyDescent="0.25">
      <c r="B176" s="1" t="s">
        <v>238</v>
      </c>
      <c r="C176" s="1" t="s">
        <v>171</v>
      </c>
      <c r="D176" s="173">
        <v>30000</v>
      </c>
      <c r="E176" s="173"/>
    </row>
    <row r="177" spans="1:10" x14ac:dyDescent="0.25">
      <c r="B177" s="1" t="s">
        <v>165</v>
      </c>
      <c r="C177" s="1" t="s">
        <v>171</v>
      </c>
      <c r="D177" s="174">
        <v>30000</v>
      </c>
      <c r="E177" s="173"/>
    </row>
    <row r="178" spans="1:10" x14ac:dyDescent="0.25">
      <c r="D178" s="173"/>
      <c r="E178" s="174">
        <v>60000</v>
      </c>
    </row>
    <row r="179" spans="1:10" x14ac:dyDescent="0.25">
      <c r="D179" s="173"/>
      <c r="E179" s="173">
        <f>E175-E178</f>
        <v>-55950</v>
      </c>
    </row>
    <row r="180" spans="1:10" x14ac:dyDescent="0.25">
      <c r="B180" s="1" t="s">
        <v>238</v>
      </c>
      <c r="C180" s="1" t="s">
        <v>239</v>
      </c>
      <c r="D180" s="173">
        <f>0.03*120000</f>
        <v>3600</v>
      </c>
      <c r="E180" s="173"/>
    </row>
    <row r="181" spans="1:10" x14ac:dyDescent="0.25">
      <c r="B181" s="1" t="s">
        <v>165</v>
      </c>
      <c r="C181" s="1" t="s">
        <v>240</v>
      </c>
      <c r="D181" s="174">
        <v>3000</v>
      </c>
      <c r="E181" s="173"/>
    </row>
    <row r="182" spans="1:10" x14ac:dyDescent="0.25">
      <c r="D182" s="173"/>
      <c r="E182" s="174">
        <v>6600</v>
      </c>
    </row>
    <row r="183" spans="1:10" x14ac:dyDescent="0.25">
      <c r="D183" s="173"/>
      <c r="E183" s="173">
        <f>E179-E182</f>
        <v>-62550</v>
      </c>
    </row>
    <row r="184" spans="1:10" x14ac:dyDescent="0.25">
      <c r="B184" s="1" t="s">
        <v>238</v>
      </c>
      <c r="C184" s="1" t="s">
        <v>241</v>
      </c>
      <c r="D184" s="173">
        <f>E183/2</f>
        <v>-31275</v>
      </c>
      <c r="E184" s="173"/>
    </row>
    <row r="185" spans="1:10" x14ac:dyDescent="0.25">
      <c r="B185" s="1" t="s">
        <v>165</v>
      </c>
      <c r="C185" s="1" t="s">
        <v>241</v>
      </c>
      <c r="D185" s="173">
        <f>1/2*E183</f>
        <v>-31275</v>
      </c>
      <c r="E185" s="173"/>
    </row>
    <row r="186" spans="1:10" x14ac:dyDescent="0.25">
      <c r="D186" s="173"/>
      <c r="E186" s="173"/>
    </row>
    <row r="187" spans="1:10" x14ac:dyDescent="0.25">
      <c r="B187" s="1" t="s">
        <v>238</v>
      </c>
      <c r="C187" s="173">
        <v>2325</v>
      </c>
    </row>
    <row r="188" spans="1:10" x14ac:dyDescent="0.25">
      <c r="B188" s="1" t="s">
        <v>165</v>
      </c>
      <c r="C188" s="174">
        <v>1725</v>
      </c>
    </row>
    <row r="189" spans="1:10" x14ac:dyDescent="0.25">
      <c r="C189" s="175">
        <f>C187+C188</f>
        <v>4050</v>
      </c>
    </row>
    <row r="191" spans="1:10" ht="15.6" thickBot="1" x14ac:dyDescent="0.3">
      <c r="A191" s="2" t="s">
        <v>13</v>
      </c>
      <c r="B191" s="52" t="s">
        <v>242</v>
      </c>
    </row>
    <row r="192" spans="1:10" ht="15.6" thickBot="1" x14ac:dyDescent="0.3">
      <c r="B192" s="159" t="s">
        <v>196</v>
      </c>
      <c r="C192" s="160" t="s">
        <v>150</v>
      </c>
      <c r="D192" s="161"/>
      <c r="E192" s="127" t="s">
        <v>151</v>
      </c>
      <c r="F192" s="127"/>
      <c r="G192" s="128" t="s">
        <v>199</v>
      </c>
      <c r="H192" s="128"/>
      <c r="I192" s="129" t="s">
        <v>136</v>
      </c>
      <c r="J192" s="129"/>
    </row>
    <row r="193" spans="2:10" ht="15.6" thickBot="1" x14ac:dyDescent="0.3">
      <c r="B193" s="162" t="s">
        <v>200</v>
      </c>
      <c r="C193" s="163" t="s">
        <v>222</v>
      </c>
      <c r="D193" s="163"/>
      <c r="E193" s="164" t="s">
        <v>10</v>
      </c>
      <c r="F193" s="164" t="s">
        <v>11</v>
      </c>
      <c r="G193" s="133" t="s">
        <v>10</v>
      </c>
      <c r="H193" s="133" t="s">
        <v>11</v>
      </c>
      <c r="I193" s="133" t="s">
        <v>10</v>
      </c>
      <c r="J193" s="133" t="s">
        <v>11</v>
      </c>
    </row>
    <row r="194" spans="2:10" ht="15.6" thickBot="1" x14ac:dyDescent="0.3">
      <c r="B194" s="165" t="s">
        <v>168</v>
      </c>
      <c r="C194" s="32" t="s">
        <v>19</v>
      </c>
      <c r="D194" s="32"/>
      <c r="E194" s="166">
        <v>110000</v>
      </c>
      <c r="F194" s="167"/>
      <c r="G194" s="136"/>
      <c r="H194" s="136"/>
      <c r="I194" s="166">
        <v>110000</v>
      </c>
      <c r="J194" s="167"/>
    </row>
    <row r="195" spans="2:10" ht="15.6" thickBot="1" x14ac:dyDescent="0.3">
      <c r="B195" s="165" t="s">
        <v>169</v>
      </c>
      <c r="C195" s="32" t="s">
        <v>229</v>
      </c>
      <c r="D195" s="32"/>
      <c r="E195" s="167"/>
      <c r="F195" s="166">
        <v>20000</v>
      </c>
      <c r="G195" s="136"/>
      <c r="H195" s="136"/>
      <c r="I195" s="167"/>
      <c r="J195" s="166">
        <v>20000</v>
      </c>
    </row>
    <row r="196" spans="2:10" ht="15.6" thickBot="1" x14ac:dyDescent="0.3">
      <c r="B196" s="165" t="s">
        <v>131</v>
      </c>
      <c r="C196" s="32" t="s">
        <v>21</v>
      </c>
      <c r="D196" s="32"/>
      <c r="E196" s="166">
        <v>40000</v>
      </c>
      <c r="F196" s="167"/>
      <c r="G196" s="136"/>
      <c r="H196" s="136"/>
      <c r="I196" s="166">
        <v>40000</v>
      </c>
      <c r="J196" s="167"/>
    </row>
    <row r="197" spans="2:10" ht="15.6" thickBot="1" x14ac:dyDescent="0.3">
      <c r="B197" s="165" t="s">
        <v>132</v>
      </c>
      <c r="C197" s="14" t="s">
        <v>230</v>
      </c>
      <c r="D197" s="53"/>
      <c r="E197" s="167"/>
      <c r="F197" s="166">
        <v>10000</v>
      </c>
      <c r="G197" s="136"/>
      <c r="H197" s="136"/>
      <c r="I197" s="167"/>
      <c r="J197" s="166">
        <v>10000</v>
      </c>
    </row>
    <row r="198" spans="2:10" ht="15.6" thickBot="1" x14ac:dyDescent="0.3">
      <c r="B198" s="165" t="s">
        <v>162</v>
      </c>
      <c r="C198" s="14" t="s">
        <v>231</v>
      </c>
      <c r="D198" s="53"/>
      <c r="E198" s="167"/>
      <c r="F198" s="166">
        <v>120000</v>
      </c>
      <c r="G198" s="136"/>
      <c r="H198" s="136"/>
      <c r="I198" s="167"/>
      <c r="J198" s="166">
        <v>120000</v>
      </c>
    </row>
    <row r="199" spans="2:10" ht="15.6" thickBot="1" x14ac:dyDescent="0.3">
      <c r="B199" s="165" t="s">
        <v>163</v>
      </c>
      <c r="C199" s="14" t="s">
        <v>232</v>
      </c>
      <c r="D199" s="53"/>
      <c r="E199" s="166"/>
      <c r="F199" s="166">
        <v>100000</v>
      </c>
      <c r="G199" s="136"/>
      <c r="H199" s="136"/>
      <c r="I199" s="166"/>
      <c r="J199" s="166">
        <v>100000</v>
      </c>
    </row>
    <row r="200" spans="2:10" ht="15.6" thickBot="1" x14ac:dyDescent="0.3">
      <c r="B200" s="165" t="s">
        <v>166</v>
      </c>
      <c r="C200" s="30" t="s">
        <v>233</v>
      </c>
      <c r="D200" s="31"/>
      <c r="E200" s="166">
        <v>40000</v>
      </c>
      <c r="F200" s="167"/>
      <c r="G200" s="136"/>
      <c r="H200" s="136"/>
      <c r="I200" s="136">
        <v>37675</v>
      </c>
      <c r="J200" s="147"/>
    </row>
    <row r="201" spans="2:10" ht="15.6" thickBot="1" x14ac:dyDescent="0.3">
      <c r="B201" s="165" t="s">
        <v>167</v>
      </c>
      <c r="C201" s="30" t="s">
        <v>164</v>
      </c>
      <c r="D201" s="31"/>
      <c r="E201" s="166">
        <v>35000</v>
      </c>
      <c r="F201" s="167"/>
      <c r="G201" s="136"/>
      <c r="H201" s="136"/>
      <c r="I201" s="136">
        <v>33275</v>
      </c>
      <c r="J201" s="147"/>
    </row>
    <row r="202" spans="2:10" ht="15.6" thickBot="1" x14ac:dyDescent="0.3">
      <c r="B202" s="165" t="s">
        <v>170</v>
      </c>
      <c r="C202" s="14" t="s">
        <v>27</v>
      </c>
      <c r="D202" s="53"/>
      <c r="E202" s="167"/>
      <c r="F202" s="166">
        <v>55000</v>
      </c>
      <c r="G202" s="136"/>
      <c r="H202" s="136"/>
      <c r="I202" s="167"/>
      <c r="J202" s="166">
        <v>55000</v>
      </c>
    </row>
    <row r="203" spans="2:10" ht="15.6" thickBot="1" x14ac:dyDescent="0.3">
      <c r="B203" s="168">
        <v>1000</v>
      </c>
      <c r="C203" s="30" t="s">
        <v>28</v>
      </c>
      <c r="D203" s="31"/>
      <c r="E203" s="167">
        <v>630</v>
      </c>
      <c r="F203" s="167"/>
      <c r="G203" s="136"/>
      <c r="H203" s="136"/>
      <c r="I203" s="167">
        <v>630</v>
      </c>
      <c r="J203" s="167"/>
    </row>
    <row r="204" spans="2:10" ht="15.6" thickBot="1" x14ac:dyDescent="0.3">
      <c r="B204" s="168">
        <v>1050</v>
      </c>
      <c r="C204" s="30" t="s">
        <v>29</v>
      </c>
      <c r="D204" s="31"/>
      <c r="E204" s="166">
        <v>31250</v>
      </c>
      <c r="F204" s="167"/>
      <c r="G204" s="136"/>
      <c r="H204" s="136"/>
      <c r="I204" s="166">
        <v>31250</v>
      </c>
      <c r="J204" s="167"/>
    </row>
    <row r="205" spans="2:10" ht="15.6" thickBot="1" x14ac:dyDescent="0.3">
      <c r="B205" s="168">
        <v>1100</v>
      </c>
      <c r="C205" s="30" t="s">
        <v>33</v>
      </c>
      <c r="D205" s="31"/>
      <c r="E205" s="166">
        <v>2500</v>
      </c>
      <c r="F205" s="167"/>
      <c r="G205" s="136"/>
      <c r="H205" s="136"/>
      <c r="I205" s="166">
        <v>2500</v>
      </c>
      <c r="J205" s="167"/>
    </row>
    <row r="206" spans="2:10" ht="15.6" thickBot="1" x14ac:dyDescent="0.3">
      <c r="B206" s="168">
        <v>1400</v>
      </c>
      <c r="C206" s="30" t="s">
        <v>39</v>
      </c>
      <c r="D206" s="31"/>
      <c r="E206" s="167"/>
      <c r="F206" s="166">
        <v>31280</v>
      </c>
      <c r="G206" s="136"/>
      <c r="H206" s="136"/>
      <c r="I206" s="167"/>
      <c r="J206" s="166">
        <v>31280</v>
      </c>
    </row>
    <row r="207" spans="2:10" ht="15.6" thickBot="1" x14ac:dyDescent="0.3">
      <c r="B207" s="168">
        <v>1680</v>
      </c>
      <c r="C207" s="30" t="s">
        <v>234</v>
      </c>
      <c r="D207" s="31"/>
      <c r="E207" s="167"/>
      <c r="F207" s="166">
        <v>1350</v>
      </c>
      <c r="G207" s="136"/>
      <c r="H207" s="136"/>
      <c r="I207" s="167"/>
      <c r="J207" s="166">
        <v>1350</v>
      </c>
    </row>
    <row r="208" spans="2:10" ht="15.6" thickBot="1" x14ac:dyDescent="0.3">
      <c r="B208" s="168">
        <v>3000</v>
      </c>
      <c r="C208" s="14" t="s">
        <v>46</v>
      </c>
      <c r="D208" s="53"/>
      <c r="E208" s="166">
        <v>82300</v>
      </c>
      <c r="F208" s="167"/>
      <c r="G208" s="136"/>
      <c r="H208" s="136"/>
      <c r="I208" s="166">
        <v>82300</v>
      </c>
      <c r="J208" s="167"/>
    </row>
    <row r="209" spans="2:10" ht="15.6" thickBot="1" x14ac:dyDescent="0.3">
      <c r="B209" s="168">
        <v>4000</v>
      </c>
      <c r="C209" s="30" t="s">
        <v>47</v>
      </c>
      <c r="D209" s="31"/>
      <c r="E209" s="166">
        <v>55000</v>
      </c>
      <c r="F209" s="167"/>
      <c r="G209" s="166">
        <v>55000</v>
      </c>
      <c r="H209" s="167"/>
      <c r="I209" s="136"/>
      <c r="J209" s="136"/>
    </row>
    <row r="210" spans="2:10" ht="15.6" thickBot="1" x14ac:dyDescent="0.3">
      <c r="B210" s="168">
        <v>4250</v>
      </c>
      <c r="C210" s="30" t="s">
        <v>52</v>
      </c>
      <c r="D210" s="31"/>
      <c r="E210" s="166">
        <f>12*500</f>
        <v>6000</v>
      </c>
      <c r="F210" s="167"/>
      <c r="G210" s="166">
        <f>12*500</f>
        <v>6000</v>
      </c>
      <c r="H210" s="167"/>
      <c r="I210" s="136"/>
      <c r="J210" s="136"/>
    </row>
    <row r="211" spans="2:10" ht="15.6" thickBot="1" x14ac:dyDescent="0.3">
      <c r="B211" s="168">
        <v>4800</v>
      </c>
      <c r="C211" s="30" t="s">
        <v>154</v>
      </c>
      <c r="D211" s="31"/>
      <c r="E211" s="166">
        <v>3500</v>
      </c>
      <c r="F211" s="167"/>
      <c r="G211" s="166">
        <v>3500</v>
      </c>
      <c r="H211" s="167"/>
      <c r="I211" s="136"/>
      <c r="J211" s="136"/>
    </row>
    <row r="212" spans="2:10" ht="15.6" thickBot="1" x14ac:dyDescent="0.3">
      <c r="B212" s="168">
        <v>7000</v>
      </c>
      <c r="C212" s="14" t="s">
        <v>235</v>
      </c>
      <c r="D212" s="53"/>
      <c r="E212" s="166">
        <v>78000</v>
      </c>
      <c r="F212" s="167"/>
      <c r="G212" s="166">
        <v>78000</v>
      </c>
      <c r="H212" s="167"/>
      <c r="I212" s="136"/>
      <c r="J212" s="136"/>
    </row>
    <row r="213" spans="2:10" ht="15.6" thickBot="1" x14ac:dyDescent="0.3">
      <c r="B213" s="168">
        <v>8400</v>
      </c>
      <c r="C213" s="30" t="s">
        <v>155</v>
      </c>
      <c r="D213" s="31"/>
      <c r="E213" s="167"/>
      <c r="F213" s="166">
        <v>156000</v>
      </c>
      <c r="G213" s="167"/>
      <c r="H213" s="166">
        <v>156000</v>
      </c>
      <c r="I213" s="136"/>
      <c r="J213" s="136"/>
    </row>
    <row r="214" spans="2:10" ht="15.6" thickBot="1" x14ac:dyDescent="0.3">
      <c r="B214" s="168">
        <v>9100</v>
      </c>
      <c r="C214" s="30" t="s">
        <v>66</v>
      </c>
      <c r="D214" s="31"/>
      <c r="E214" s="166">
        <v>9200</v>
      </c>
      <c r="F214" s="167"/>
      <c r="G214" s="166">
        <v>9200</v>
      </c>
      <c r="H214" s="167"/>
      <c r="I214" s="136"/>
      <c r="J214" s="136"/>
    </row>
    <row r="215" spans="2:10" ht="15.6" thickBot="1" x14ac:dyDescent="0.3">
      <c r="B215" s="168">
        <v>9600</v>
      </c>
      <c r="C215" s="14" t="s">
        <v>80</v>
      </c>
      <c r="D215" s="53"/>
      <c r="E215" s="167">
        <v>250</v>
      </c>
      <c r="F215" s="167"/>
      <c r="G215" s="167">
        <v>250</v>
      </c>
      <c r="H215" s="167"/>
      <c r="I215" s="136"/>
      <c r="J215" s="136"/>
    </row>
    <row r="216" spans="2:10" ht="15.6" thickBot="1" x14ac:dyDescent="0.3">
      <c r="B216" s="168">
        <v>9999</v>
      </c>
      <c r="C216" s="30" t="s">
        <v>157</v>
      </c>
      <c r="D216" s="31"/>
      <c r="E216" s="148"/>
      <c r="F216" s="148"/>
      <c r="G216" s="148">
        <v>4050</v>
      </c>
      <c r="H216" s="148"/>
      <c r="I216" s="148"/>
      <c r="J216" s="148"/>
    </row>
    <row r="217" spans="2:10" ht="15.6" thickBot="1" x14ac:dyDescent="0.3">
      <c r="B217" s="169"/>
      <c r="C217" s="170" t="s">
        <v>149</v>
      </c>
      <c r="D217" s="171"/>
      <c r="E217" s="172">
        <f>SUM(E194:E216)</f>
        <v>493630</v>
      </c>
      <c r="F217" s="172">
        <f t="shared" ref="F217:J217" si="15">SUM(F194:F216)</f>
        <v>493630</v>
      </c>
      <c r="G217" s="172">
        <f t="shared" si="15"/>
        <v>156000</v>
      </c>
      <c r="H217" s="172">
        <f t="shared" si="15"/>
        <v>156000</v>
      </c>
      <c r="I217" s="172">
        <f t="shared" si="15"/>
        <v>337630</v>
      </c>
      <c r="J217" s="172">
        <f t="shared" si="15"/>
        <v>337630</v>
      </c>
    </row>
    <row r="219" spans="2:10" x14ac:dyDescent="0.25">
      <c r="B219" s="33" t="s">
        <v>233</v>
      </c>
      <c r="C219" s="33"/>
      <c r="D219" s="1" t="s">
        <v>243</v>
      </c>
      <c r="G219" s="1" t="s">
        <v>244</v>
      </c>
    </row>
    <row r="220" spans="2:10" x14ac:dyDescent="0.25">
      <c r="B220" s="1" t="str">
        <f>C201</f>
        <v>Privé Marian</v>
      </c>
      <c r="D220" s="1" t="s">
        <v>245</v>
      </c>
      <c r="G220" s="1" t="s">
        <v>246</v>
      </c>
    </row>
  </sheetData>
  <mergeCells count="145">
    <mergeCell ref="B219:C219"/>
    <mergeCell ref="C210:D210"/>
    <mergeCell ref="C211:D211"/>
    <mergeCell ref="C213:D213"/>
    <mergeCell ref="C214:D214"/>
    <mergeCell ref="C216:D216"/>
    <mergeCell ref="C217:D217"/>
    <mergeCell ref="C203:D203"/>
    <mergeCell ref="C204:D204"/>
    <mergeCell ref="C205:D205"/>
    <mergeCell ref="C206:D206"/>
    <mergeCell ref="C207:D207"/>
    <mergeCell ref="C209:D209"/>
    <mergeCell ref="C193:D193"/>
    <mergeCell ref="C194:D194"/>
    <mergeCell ref="C195:D195"/>
    <mergeCell ref="C196:D196"/>
    <mergeCell ref="C200:D200"/>
    <mergeCell ref="C201:D201"/>
    <mergeCell ref="C169:D169"/>
    <mergeCell ref="C171:D171"/>
    <mergeCell ref="C172:D172"/>
    <mergeCell ref="E192:F192"/>
    <mergeCell ref="G192:H192"/>
    <mergeCell ref="I192:J192"/>
    <mergeCell ref="C161:D161"/>
    <mergeCell ref="C162:D162"/>
    <mergeCell ref="C164:D164"/>
    <mergeCell ref="C165:D165"/>
    <mergeCell ref="C166:D166"/>
    <mergeCell ref="C168:D168"/>
    <mergeCell ref="C151:D151"/>
    <mergeCell ref="C155:D155"/>
    <mergeCell ref="C156:D156"/>
    <mergeCell ref="C158:D158"/>
    <mergeCell ref="C159:D159"/>
    <mergeCell ref="C160:D160"/>
    <mergeCell ref="E147:F147"/>
    <mergeCell ref="G147:H147"/>
    <mergeCell ref="I147:J147"/>
    <mergeCell ref="C148:D148"/>
    <mergeCell ref="C149:D149"/>
    <mergeCell ref="C150:D150"/>
    <mergeCell ref="C135:D135"/>
    <mergeCell ref="C136:D136"/>
    <mergeCell ref="B140:D140"/>
    <mergeCell ref="B141:D141"/>
    <mergeCell ref="B142:D142"/>
    <mergeCell ref="B143:D143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I112:J112"/>
    <mergeCell ref="K112:L112"/>
    <mergeCell ref="M112:N112"/>
    <mergeCell ref="C113:D113"/>
    <mergeCell ref="C114:D114"/>
    <mergeCell ref="C115:D115"/>
    <mergeCell ref="C98:D98"/>
    <mergeCell ref="D104:E104"/>
    <mergeCell ref="D105:E105"/>
    <mergeCell ref="D106:E106"/>
    <mergeCell ref="E112:F112"/>
    <mergeCell ref="G112:H112"/>
    <mergeCell ref="G94:H94"/>
    <mergeCell ref="I94:J94"/>
    <mergeCell ref="K94:L94"/>
    <mergeCell ref="M94:N94"/>
    <mergeCell ref="C96:D96"/>
    <mergeCell ref="C97:D97"/>
    <mergeCell ref="C83:D83"/>
    <mergeCell ref="D89:E89"/>
    <mergeCell ref="D90:E90"/>
    <mergeCell ref="D91:E91"/>
    <mergeCell ref="C94:D94"/>
    <mergeCell ref="E94:F94"/>
    <mergeCell ref="G79:H79"/>
    <mergeCell ref="I79:J79"/>
    <mergeCell ref="K79:L79"/>
    <mergeCell ref="M79:N79"/>
    <mergeCell ref="C81:D81"/>
    <mergeCell ref="C82:D82"/>
    <mergeCell ref="D67:E67"/>
    <mergeCell ref="D69:E69"/>
    <mergeCell ref="D73:E73"/>
    <mergeCell ref="D74:E74"/>
    <mergeCell ref="D76:E76"/>
    <mergeCell ref="C79:D79"/>
    <mergeCell ref="E79:F79"/>
    <mergeCell ref="C53:D53"/>
    <mergeCell ref="C54:D54"/>
    <mergeCell ref="D59:E59"/>
    <mergeCell ref="D60:E60"/>
    <mergeCell ref="D62:E62"/>
    <mergeCell ref="D66:E66"/>
    <mergeCell ref="G48:H48"/>
    <mergeCell ref="I48:J48"/>
    <mergeCell ref="K48:L48"/>
    <mergeCell ref="M48:N48"/>
    <mergeCell ref="C50:D50"/>
    <mergeCell ref="C51:D51"/>
    <mergeCell ref="D39:E39"/>
    <mergeCell ref="D43:E43"/>
    <mergeCell ref="D44:E44"/>
    <mergeCell ref="D45:E45"/>
    <mergeCell ref="C48:D48"/>
    <mergeCell ref="E48:F48"/>
    <mergeCell ref="C25:D25"/>
    <mergeCell ref="D31:E31"/>
    <mergeCell ref="D32:E32"/>
    <mergeCell ref="D33:E33"/>
    <mergeCell ref="D37:E37"/>
    <mergeCell ref="D38:E38"/>
    <mergeCell ref="G21:H21"/>
    <mergeCell ref="I21:J21"/>
    <mergeCell ref="K21:L21"/>
    <mergeCell ref="M21:N21"/>
    <mergeCell ref="C23:D23"/>
    <mergeCell ref="C24:D24"/>
    <mergeCell ref="D12:E12"/>
    <mergeCell ref="D16:E16"/>
    <mergeCell ref="D17:E17"/>
    <mergeCell ref="D18:E18"/>
    <mergeCell ref="C21:D21"/>
    <mergeCell ref="E21:F21"/>
    <mergeCell ref="D4:E4"/>
    <mergeCell ref="D5:E5"/>
    <mergeCell ref="D6:E6"/>
    <mergeCell ref="D10:E10"/>
    <mergeCell ref="D11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4E85D-B1B3-440E-9E7C-0ADA9E177438}">
  <dimension ref="A1:N105"/>
  <sheetViews>
    <sheetView workbookViewId="0">
      <selection sqref="A1:XFD282"/>
    </sheetView>
  </sheetViews>
  <sheetFormatPr defaultRowHeight="15" x14ac:dyDescent="0.25"/>
  <cols>
    <col min="1" max="1" width="2.88671875" style="2" customWidth="1"/>
    <col min="2" max="2" width="11.6640625" style="1" customWidth="1"/>
    <col min="3" max="3" width="15" style="1" customWidth="1"/>
    <col min="4" max="4" width="11.21875" style="1" customWidth="1"/>
    <col min="5" max="5" width="10.21875" style="1" customWidth="1"/>
    <col min="6" max="6" width="11.33203125" style="1" customWidth="1"/>
    <col min="7" max="7" width="10.21875" style="1" customWidth="1"/>
    <col min="8" max="8" width="11.6640625" style="1" customWidth="1"/>
    <col min="9" max="9" width="12.33203125" style="1" customWidth="1"/>
    <col min="10" max="10" width="11.88671875" style="1" customWidth="1"/>
    <col min="11" max="14" width="10.21875" style="1" customWidth="1"/>
    <col min="15" max="16384" width="8.88671875" style="1"/>
  </cols>
  <sheetData>
    <row r="1" spans="2:14" ht="15.6" x14ac:dyDescent="0.25">
      <c r="B1" s="34" t="s">
        <v>247</v>
      </c>
    </row>
    <row r="2" spans="2:14" x14ac:dyDescent="0.25">
      <c r="B2" s="13" t="s">
        <v>248</v>
      </c>
    </row>
    <row r="3" spans="2:14" ht="15.6" x14ac:dyDescent="0.25">
      <c r="B3" s="49" t="s">
        <v>145</v>
      </c>
      <c r="C3" s="50"/>
      <c r="D3" s="50"/>
      <c r="E3" s="50"/>
      <c r="F3" s="50"/>
      <c r="G3" s="37" t="s">
        <v>146</v>
      </c>
    </row>
    <row r="4" spans="2:14" ht="30" x14ac:dyDescent="0.25">
      <c r="B4" s="41" t="s">
        <v>124</v>
      </c>
      <c r="C4" s="41" t="s">
        <v>17</v>
      </c>
      <c r="D4" s="38" t="s">
        <v>5</v>
      </c>
      <c r="E4" s="39"/>
      <c r="F4" s="40" t="s">
        <v>10</v>
      </c>
      <c r="G4" s="41" t="s">
        <v>11</v>
      </c>
    </row>
    <row r="5" spans="2:14" x14ac:dyDescent="0.25">
      <c r="B5" s="46" t="s">
        <v>160</v>
      </c>
      <c r="C5" s="44">
        <v>30015</v>
      </c>
      <c r="D5" s="96" t="s">
        <v>249</v>
      </c>
      <c r="E5" s="97"/>
      <c r="F5" s="45"/>
      <c r="G5" s="138">
        <v>270</v>
      </c>
    </row>
    <row r="6" spans="2:14" x14ac:dyDescent="0.25">
      <c r="B6" s="46" t="s">
        <v>250</v>
      </c>
      <c r="C6" s="44"/>
      <c r="D6" s="96" t="s">
        <v>251</v>
      </c>
      <c r="E6" s="97"/>
      <c r="F6" s="1">
        <v>270</v>
      </c>
      <c r="G6" s="138"/>
    </row>
    <row r="7" spans="2:14" x14ac:dyDescent="0.25">
      <c r="B7" s="46" t="s">
        <v>160</v>
      </c>
      <c r="C7" s="44">
        <v>30045</v>
      </c>
      <c r="D7" s="96" t="s">
        <v>252</v>
      </c>
      <c r="E7" s="97"/>
      <c r="F7" s="45"/>
      <c r="G7" s="143">
        <v>180</v>
      </c>
    </row>
    <row r="8" spans="2:14" x14ac:dyDescent="0.25">
      <c r="B8" s="46" t="s">
        <v>220</v>
      </c>
      <c r="C8" s="44"/>
      <c r="D8" s="141" t="s">
        <v>253</v>
      </c>
      <c r="E8" s="142"/>
      <c r="F8" s="138">
        <v>180</v>
      </c>
      <c r="G8" s="45"/>
    </row>
    <row r="9" spans="2:14" x14ac:dyDescent="0.25">
      <c r="B9" s="13"/>
    </row>
    <row r="10" spans="2:14" x14ac:dyDescent="0.25">
      <c r="B10" s="124" t="s">
        <v>196</v>
      </c>
      <c r="C10" s="131" t="s">
        <v>150</v>
      </c>
      <c r="D10" s="144"/>
      <c r="E10" s="127" t="s">
        <v>151</v>
      </c>
      <c r="F10" s="127"/>
      <c r="G10" s="125" t="s">
        <v>197</v>
      </c>
      <c r="H10" s="126"/>
      <c r="I10" s="127" t="s">
        <v>198</v>
      </c>
      <c r="J10" s="127"/>
      <c r="K10" s="128" t="s">
        <v>199</v>
      </c>
      <c r="L10" s="128"/>
      <c r="M10" s="129" t="s">
        <v>136</v>
      </c>
      <c r="N10" s="129"/>
    </row>
    <row r="11" spans="2:14" x14ac:dyDescent="0.25">
      <c r="B11" s="130" t="s">
        <v>200</v>
      </c>
      <c r="C11" s="145" t="s">
        <v>222</v>
      </c>
      <c r="D11" s="146"/>
      <c r="E11" s="133" t="s">
        <v>10</v>
      </c>
      <c r="F11" s="133" t="s">
        <v>11</v>
      </c>
      <c r="G11" s="133" t="s">
        <v>10</v>
      </c>
      <c r="H11" s="133" t="s">
        <v>11</v>
      </c>
      <c r="I11" s="133" t="s">
        <v>10</v>
      </c>
      <c r="J11" s="133" t="s">
        <v>11</v>
      </c>
      <c r="K11" s="133" t="s">
        <v>10</v>
      </c>
      <c r="L11" s="133" t="s">
        <v>11</v>
      </c>
      <c r="M11" s="133" t="s">
        <v>10</v>
      </c>
      <c r="N11" s="133" t="s">
        <v>11</v>
      </c>
    </row>
    <row r="12" spans="2:14" x14ac:dyDescent="0.25">
      <c r="B12" s="134" t="s">
        <v>160</v>
      </c>
      <c r="C12" s="30" t="s">
        <v>46</v>
      </c>
      <c r="D12" s="31"/>
      <c r="E12" s="135">
        <v>78000</v>
      </c>
      <c r="F12" s="135"/>
      <c r="G12" s="135"/>
      <c r="H12" s="135">
        <f>270+180</f>
        <v>450</v>
      </c>
      <c r="I12" s="136">
        <f>E12-H12</f>
        <v>77550</v>
      </c>
      <c r="J12" s="135"/>
      <c r="K12" s="136"/>
      <c r="L12" s="136"/>
      <c r="M12" s="136">
        <f>I12-L12</f>
        <v>77550</v>
      </c>
      <c r="N12" s="135"/>
    </row>
    <row r="13" spans="2:14" x14ac:dyDescent="0.25">
      <c r="B13" s="134" t="s">
        <v>250</v>
      </c>
      <c r="C13" s="30" t="s">
        <v>100</v>
      </c>
      <c r="D13" s="31"/>
      <c r="E13" s="135"/>
      <c r="F13" s="135">
        <v>1250</v>
      </c>
      <c r="G13" s="135">
        <v>270</v>
      </c>
      <c r="H13" s="135"/>
      <c r="I13" s="136"/>
      <c r="J13" s="136">
        <f>F13-G13</f>
        <v>980</v>
      </c>
      <c r="K13" s="136"/>
      <c r="L13" s="136"/>
      <c r="M13" s="136"/>
      <c r="N13" s="136">
        <f>J13-K13</f>
        <v>980</v>
      </c>
    </row>
    <row r="14" spans="2:14" x14ac:dyDescent="0.25">
      <c r="B14" s="134" t="s">
        <v>220</v>
      </c>
      <c r="C14" s="30" t="s">
        <v>58</v>
      </c>
      <c r="D14" s="31"/>
      <c r="E14" s="135"/>
      <c r="F14" s="135"/>
      <c r="G14" s="135">
        <v>180</v>
      </c>
      <c r="H14" s="135"/>
      <c r="I14" s="136">
        <v>180</v>
      </c>
      <c r="J14" s="136"/>
      <c r="K14" s="136">
        <v>180</v>
      </c>
      <c r="L14" s="136"/>
      <c r="M14" s="136"/>
      <c r="N14" s="136"/>
    </row>
    <row r="17" spans="2:7" ht="15.6" x14ac:dyDescent="0.25">
      <c r="B17" s="34" t="s">
        <v>254</v>
      </c>
    </row>
    <row r="18" spans="2:7" x14ac:dyDescent="0.25">
      <c r="B18" s="13" t="s">
        <v>248</v>
      </c>
    </row>
    <row r="19" spans="2:7" x14ac:dyDescent="0.25">
      <c r="B19" s="13" t="s">
        <v>191</v>
      </c>
    </row>
    <row r="20" spans="2:7" ht="30" x14ac:dyDescent="0.25">
      <c r="B20" s="41" t="s">
        <v>124</v>
      </c>
      <c r="C20" s="41" t="s">
        <v>17</v>
      </c>
      <c r="D20" s="38" t="s">
        <v>5</v>
      </c>
      <c r="E20" s="39"/>
      <c r="F20" s="40" t="s">
        <v>10</v>
      </c>
      <c r="G20" s="41" t="s">
        <v>11</v>
      </c>
    </row>
    <row r="21" spans="2:7" x14ac:dyDescent="0.25">
      <c r="B21" s="46" t="s">
        <v>255</v>
      </c>
      <c r="C21" s="44"/>
      <c r="D21" s="176" t="s">
        <v>256</v>
      </c>
      <c r="E21" s="176"/>
      <c r="F21" s="45">
        <v>625</v>
      </c>
      <c r="G21" s="138"/>
    </row>
    <row r="22" spans="2:7" x14ac:dyDescent="0.25">
      <c r="B22" s="46" t="s">
        <v>257</v>
      </c>
      <c r="C22" s="44"/>
      <c r="D22" s="176" t="s">
        <v>256</v>
      </c>
      <c r="E22" s="176"/>
      <c r="F22" s="45"/>
      <c r="G22" s="138">
        <v>625</v>
      </c>
    </row>
    <row r="23" spans="2:7" x14ac:dyDescent="0.25">
      <c r="B23" s="13"/>
    </row>
    <row r="24" spans="2:7" x14ac:dyDescent="0.25">
      <c r="B24" s="13" t="s">
        <v>258</v>
      </c>
    </row>
    <row r="25" spans="2:7" ht="15.6" x14ac:dyDescent="0.25">
      <c r="B25" s="49" t="s">
        <v>145</v>
      </c>
      <c r="C25" s="50"/>
      <c r="D25" s="50"/>
      <c r="E25" s="50"/>
      <c r="F25" s="50"/>
      <c r="G25" s="37" t="s">
        <v>146</v>
      </c>
    </row>
    <row r="26" spans="2:7" ht="30" x14ac:dyDescent="0.25">
      <c r="B26" s="41" t="s">
        <v>124</v>
      </c>
      <c r="C26" s="41" t="s">
        <v>17</v>
      </c>
      <c r="D26" s="38" t="s">
        <v>5</v>
      </c>
      <c r="E26" s="39"/>
      <c r="F26" s="40" t="s">
        <v>10</v>
      </c>
      <c r="G26" s="41" t="s">
        <v>11</v>
      </c>
    </row>
    <row r="27" spans="2:7" x14ac:dyDescent="0.25">
      <c r="B27" s="46" t="s">
        <v>255</v>
      </c>
      <c r="C27" s="44"/>
      <c r="D27" s="176" t="s">
        <v>256</v>
      </c>
      <c r="E27" s="176"/>
      <c r="G27" s="45">
        <v>625</v>
      </c>
    </row>
    <row r="28" spans="2:7" x14ac:dyDescent="0.25">
      <c r="B28" s="46" t="s">
        <v>257</v>
      </c>
      <c r="C28" s="44"/>
      <c r="D28" s="176" t="s">
        <v>256</v>
      </c>
      <c r="E28" s="176"/>
      <c r="F28" s="138">
        <v>625</v>
      </c>
      <c r="G28" s="45"/>
    </row>
    <row r="29" spans="2:7" x14ac:dyDescent="0.25">
      <c r="B29" s="59"/>
      <c r="C29" s="58"/>
      <c r="D29" s="177"/>
      <c r="E29" s="177"/>
      <c r="F29" s="178"/>
    </row>
    <row r="30" spans="2:7" ht="18" customHeight="1" x14ac:dyDescent="0.25">
      <c r="B30" s="179" t="s">
        <v>194</v>
      </c>
      <c r="C30" s="179"/>
      <c r="D30" s="179"/>
      <c r="E30" s="179"/>
      <c r="F30" s="179"/>
      <c r="G30" s="179"/>
    </row>
    <row r="31" spans="2:7" ht="15.6" x14ac:dyDescent="0.25">
      <c r="B31" s="49" t="s">
        <v>145</v>
      </c>
      <c r="C31" s="50"/>
      <c r="D31" s="50"/>
      <c r="E31" s="50"/>
      <c r="F31" s="50"/>
      <c r="G31" s="37" t="s">
        <v>146</v>
      </c>
    </row>
    <row r="32" spans="2:7" ht="30" x14ac:dyDescent="0.25">
      <c r="B32" s="41" t="s">
        <v>124</v>
      </c>
      <c r="C32" s="41" t="s">
        <v>17</v>
      </c>
      <c r="D32" s="38" t="s">
        <v>5</v>
      </c>
      <c r="E32" s="39"/>
      <c r="F32" s="40" t="s">
        <v>10</v>
      </c>
      <c r="G32" s="41" t="s">
        <v>11</v>
      </c>
    </row>
    <row r="33" spans="2:14" x14ac:dyDescent="0.25">
      <c r="B33" s="46" t="s">
        <v>255</v>
      </c>
      <c r="C33" s="44"/>
      <c r="D33" s="176" t="s">
        <v>256</v>
      </c>
      <c r="E33" s="176"/>
      <c r="F33" s="45">
        <v>625</v>
      </c>
      <c r="G33" s="138"/>
    </row>
    <row r="34" spans="2:14" x14ac:dyDescent="0.25">
      <c r="B34" s="46" t="s">
        <v>188</v>
      </c>
      <c r="C34" s="44"/>
      <c r="D34" s="176" t="s">
        <v>256</v>
      </c>
      <c r="E34" s="176"/>
      <c r="F34" s="45"/>
      <c r="G34" s="138">
        <v>625</v>
      </c>
    </row>
    <row r="35" spans="2:14" x14ac:dyDescent="0.25">
      <c r="B35" s="59"/>
      <c r="C35" s="58"/>
      <c r="D35" s="177"/>
      <c r="E35" s="177"/>
      <c r="F35" s="178"/>
    </row>
    <row r="36" spans="2:14" x14ac:dyDescent="0.25">
      <c r="B36" s="124" t="s">
        <v>196</v>
      </c>
      <c r="C36" s="131" t="s">
        <v>150</v>
      </c>
      <c r="D36" s="144"/>
      <c r="E36" s="127" t="s">
        <v>151</v>
      </c>
      <c r="F36" s="127"/>
      <c r="G36" s="125" t="s">
        <v>197</v>
      </c>
      <c r="H36" s="126"/>
      <c r="I36" s="127" t="s">
        <v>198</v>
      </c>
      <c r="J36" s="127"/>
      <c r="K36" s="128" t="s">
        <v>199</v>
      </c>
      <c r="L36" s="128"/>
      <c r="M36" s="129" t="s">
        <v>136</v>
      </c>
      <c r="N36" s="129"/>
    </row>
    <row r="37" spans="2:14" x14ac:dyDescent="0.25">
      <c r="B37" s="130" t="s">
        <v>200</v>
      </c>
      <c r="C37" s="145" t="s">
        <v>222</v>
      </c>
      <c r="D37" s="146"/>
      <c r="E37" s="133" t="s">
        <v>10</v>
      </c>
      <c r="F37" s="133" t="s">
        <v>11</v>
      </c>
      <c r="G37" s="133" t="s">
        <v>10</v>
      </c>
      <c r="H37" s="133" t="s">
        <v>11</v>
      </c>
      <c r="I37" s="133" t="s">
        <v>10</v>
      </c>
      <c r="J37" s="133" t="s">
        <v>11</v>
      </c>
      <c r="K37" s="133" t="s">
        <v>10</v>
      </c>
      <c r="L37" s="133" t="s">
        <v>11</v>
      </c>
      <c r="M37" s="133" t="s">
        <v>10</v>
      </c>
      <c r="N37" s="133" t="s">
        <v>11</v>
      </c>
    </row>
    <row r="38" spans="2:14" x14ac:dyDescent="0.25">
      <c r="B38" s="134" t="s">
        <v>188</v>
      </c>
      <c r="C38" s="30" t="s">
        <v>35</v>
      </c>
      <c r="D38" s="31"/>
      <c r="E38" s="135">
        <v>1550</v>
      </c>
      <c r="F38" s="135"/>
      <c r="G38" s="135"/>
      <c r="H38" s="135">
        <v>625</v>
      </c>
      <c r="I38" s="136">
        <f>E38-H38</f>
        <v>925</v>
      </c>
      <c r="J38" s="135"/>
      <c r="K38" s="136"/>
      <c r="L38" s="136"/>
      <c r="M38" s="136">
        <f>I38-L38</f>
        <v>925</v>
      </c>
      <c r="N38" s="135"/>
    </row>
    <row r="39" spans="2:14" x14ac:dyDescent="0.25">
      <c r="B39" s="134" t="s">
        <v>257</v>
      </c>
      <c r="C39" s="30" t="s">
        <v>36</v>
      </c>
      <c r="D39" s="31"/>
      <c r="E39" s="135"/>
      <c r="F39" s="135">
        <v>1625</v>
      </c>
      <c r="G39" s="135">
        <v>625</v>
      </c>
      <c r="H39" s="135"/>
      <c r="I39" s="136"/>
      <c r="J39" s="136">
        <f>F39-G39</f>
        <v>1000</v>
      </c>
      <c r="K39" s="136"/>
      <c r="L39" s="136"/>
      <c r="M39" s="136"/>
      <c r="N39" s="136">
        <f>J39-K39</f>
        <v>1000</v>
      </c>
    </row>
    <row r="40" spans="2:14" x14ac:dyDescent="0.25">
      <c r="B40" s="134" t="s">
        <v>255</v>
      </c>
      <c r="C40" s="30" t="s">
        <v>51</v>
      </c>
      <c r="D40" s="31"/>
      <c r="E40" s="135">
        <v>7500</v>
      </c>
      <c r="F40" s="135"/>
      <c r="G40" s="135">
        <v>625</v>
      </c>
      <c r="H40" s="135">
        <v>625</v>
      </c>
      <c r="I40" s="136">
        <v>7500</v>
      </c>
      <c r="J40" s="136"/>
      <c r="K40" s="136">
        <v>7500</v>
      </c>
      <c r="L40" s="136"/>
      <c r="M40" s="136"/>
      <c r="N40" s="136"/>
    </row>
    <row r="49" spans="2:7" ht="15.6" x14ac:dyDescent="0.25">
      <c r="B49" s="34" t="s">
        <v>259</v>
      </c>
    </row>
    <row r="50" spans="2:7" x14ac:dyDescent="0.25">
      <c r="B50" s="13" t="s">
        <v>260</v>
      </c>
    </row>
    <row r="51" spans="2:7" ht="15.6" x14ac:dyDescent="0.25">
      <c r="B51" s="49" t="s">
        <v>145</v>
      </c>
      <c r="C51" s="50"/>
      <c r="D51" s="50"/>
      <c r="E51" s="50"/>
      <c r="F51" s="50"/>
      <c r="G51" s="37" t="s">
        <v>146</v>
      </c>
    </row>
    <row r="52" spans="2:7" ht="30" x14ac:dyDescent="0.25">
      <c r="B52" s="41" t="s">
        <v>124</v>
      </c>
      <c r="C52" s="41" t="s">
        <v>17</v>
      </c>
      <c r="D52" s="38" t="s">
        <v>5</v>
      </c>
      <c r="E52" s="39"/>
      <c r="F52" s="40" t="s">
        <v>10</v>
      </c>
      <c r="G52" s="41" t="s">
        <v>11</v>
      </c>
    </row>
    <row r="53" spans="2:7" x14ac:dyDescent="0.25">
      <c r="B53" s="46" t="s">
        <v>135</v>
      </c>
      <c r="C53" s="44"/>
      <c r="D53" s="176" t="s">
        <v>261</v>
      </c>
      <c r="E53" s="176"/>
      <c r="F53" s="137">
        <v>1125</v>
      </c>
      <c r="G53" s="138"/>
    </row>
    <row r="54" spans="2:7" x14ac:dyDescent="0.25">
      <c r="B54" s="46" t="s">
        <v>169</v>
      </c>
      <c r="C54" s="44"/>
      <c r="D54" s="180">
        <v>44896</v>
      </c>
      <c r="E54" s="176"/>
      <c r="F54" s="137"/>
      <c r="G54" s="138">
        <v>1125</v>
      </c>
    </row>
    <row r="55" spans="2:7" x14ac:dyDescent="0.25">
      <c r="B55" s="1" t="s">
        <v>262</v>
      </c>
    </row>
    <row r="58" spans="2:7" ht="15.6" x14ac:dyDescent="0.25">
      <c r="B58" s="34" t="s">
        <v>263</v>
      </c>
    </row>
    <row r="59" spans="2:7" x14ac:dyDescent="0.25">
      <c r="B59" s="13" t="s">
        <v>191</v>
      </c>
    </row>
    <row r="60" spans="2:7" ht="30" x14ac:dyDescent="0.25">
      <c r="B60" s="41" t="s">
        <v>124</v>
      </c>
      <c r="C60" s="41" t="s">
        <v>17</v>
      </c>
      <c r="D60" s="38" t="s">
        <v>5</v>
      </c>
      <c r="E60" s="39"/>
      <c r="F60" s="40" t="s">
        <v>10</v>
      </c>
      <c r="G60" s="41" t="s">
        <v>11</v>
      </c>
    </row>
    <row r="61" spans="2:7" x14ac:dyDescent="0.25">
      <c r="B61" s="46" t="s">
        <v>170</v>
      </c>
      <c r="C61" s="44"/>
      <c r="D61" s="176" t="s">
        <v>264</v>
      </c>
      <c r="E61" s="176"/>
      <c r="F61" s="137">
        <v>53900</v>
      </c>
      <c r="G61" s="138"/>
    </row>
    <row r="62" spans="2:7" x14ac:dyDescent="0.25">
      <c r="B62" s="46" t="s">
        <v>161</v>
      </c>
      <c r="C62" s="44"/>
      <c r="D62" s="176" t="s">
        <v>264</v>
      </c>
      <c r="E62" s="176"/>
      <c r="F62" s="45"/>
      <c r="G62" s="138">
        <v>53900</v>
      </c>
    </row>
    <row r="63" spans="2:7" x14ac:dyDescent="0.25">
      <c r="B63" s="13"/>
    </row>
    <row r="64" spans="2:7" x14ac:dyDescent="0.25">
      <c r="B64" s="13" t="s">
        <v>258</v>
      </c>
    </row>
    <row r="65" spans="2:7" ht="15.6" x14ac:dyDescent="0.25">
      <c r="B65" s="49" t="s">
        <v>145</v>
      </c>
      <c r="C65" s="50"/>
      <c r="D65" s="50"/>
      <c r="E65" s="50"/>
      <c r="F65" s="50"/>
      <c r="G65" s="37" t="s">
        <v>146</v>
      </c>
    </row>
    <row r="66" spans="2:7" ht="30" x14ac:dyDescent="0.25">
      <c r="B66" s="41" t="s">
        <v>124</v>
      </c>
      <c r="C66" s="41" t="s">
        <v>17</v>
      </c>
      <c r="D66" s="38" t="s">
        <v>5</v>
      </c>
      <c r="E66" s="39"/>
      <c r="F66" s="40" t="s">
        <v>10</v>
      </c>
      <c r="G66" s="41" t="s">
        <v>11</v>
      </c>
    </row>
    <row r="67" spans="2:7" x14ac:dyDescent="0.25">
      <c r="B67" s="46" t="s">
        <v>170</v>
      </c>
      <c r="C67" s="44"/>
      <c r="D67" s="176" t="s">
        <v>264</v>
      </c>
      <c r="E67" s="176"/>
      <c r="G67" s="45">
        <v>53900</v>
      </c>
    </row>
    <row r="68" spans="2:7" x14ac:dyDescent="0.25">
      <c r="B68" s="46" t="s">
        <v>161</v>
      </c>
      <c r="C68" s="44"/>
      <c r="D68" s="176" t="s">
        <v>264</v>
      </c>
      <c r="E68" s="176"/>
      <c r="F68" s="138">
        <v>53900</v>
      </c>
      <c r="G68" s="45"/>
    </row>
    <row r="69" spans="2:7" x14ac:dyDescent="0.25">
      <c r="B69" s="59"/>
      <c r="C69" s="58"/>
      <c r="D69" s="177"/>
      <c r="E69" s="177"/>
      <c r="F69" s="178"/>
    </row>
    <row r="70" spans="2:7" x14ac:dyDescent="0.25">
      <c r="B70" s="179" t="s">
        <v>194</v>
      </c>
      <c r="C70" s="179"/>
      <c r="D70" s="179"/>
      <c r="E70" s="179"/>
      <c r="F70" s="179"/>
      <c r="G70" s="179"/>
    </row>
    <row r="71" spans="2:7" ht="15.6" x14ac:dyDescent="0.25">
      <c r="B71" s="49" t="s">
        <v>145</v>
      </c>
      <c r="C71" s="50"/>
      <c r="D71" s="50"/>
      <c r="E71" s="50"/>
      <c r="F71" s="50"/>
      <c r="G71" s="37" t="s">
        <v>146</v>
      </c>
    </row>
    <row r="72" spans="2:7" ht="30" x14ac:dyDescent="0.25">
      <c r="B72" s="41" t="s">
        <v>124</v>
      </c>
      <c r="C72" s="41" t="s">
        <v>17</v>
      </c>
      <c r="D72" s="38" t="s">
        <v>5</v>
      </c>
      <c r="E72" s="39"/>
      <c r="F72" s="40" t="s">
        <v>10</v>
      </c>
      <c r="G72" s="41" t="s">
        <v>11</v>
      </c>
    </row>
    <row r="73" spans="2:7" x14ac:dyDescent="0.25">
      <c r="B73" s="46" t="s">
        <v>170</v>
      </c>
      <c r="C73" s="44"/>
      <c r="D73" s="176" t="s">
        <v>265</v>
      </c>
      <c r="E73" s="176"/>
      <c r="F73" s="137">
        <v>35000</v>
      </c>
      <c r="G73" s="138"/>
    </row>
    <row r="74" spans="2:7" x14ac:dyDescent="0.25">
      <c r="B74" s="46" t="s">
        <v>172</v>
      </c>
      <c r="C74" s="44"/>
      <c r="D74" s="96" t="s">
        <v>266</v>
      </c>
      <c r="E74" s="97"/>
      <c r="F74" s="137">
        <v>18900</v>
      </c>
      <c r="G74" s="138"/>
    </row>
    <row r="75" spans="2:7" x14ac:dyDescent="0.25">
      <c r="B75" s="46" t="s">
        <v>161</v>
      </c>
      <c r="C75" s="44"/>
      <c r="D75" s="176" t="s">
        <v>264</v>
      </c>
      <c r="E75" s="176"/>
      <c r="F75" s="137"/>
      <c r="G75" s="138">
        <v>53900</v>
      </c>
    </row>
    <row r="77" spans="2:7" x14ac:dyDescent="0.25">
      <c r="B77" s="1" t="s">
        <v>267</v>
      </c>
    </row>
    <row r="78" spans="2:7" ht="15.6" x14ac:dyDescent="0.25">
      <c r="B78" s="49" t="s">
        <v>145</v>
      </c>
      <c r="C78" s="50"/>
      <c r="D78" s="50"/>
      <c r="E78" s="50"/>
      <c r="F78" s="50"/>
      <c r="G78" s="37" t="s">
        <v>146</v>
      </c>
    </row>
    <row r="79" spans="2:7" ht="30" x14ac:dyDescent="0.25">
      <c r="B79" s="41" t="s">
        <v>124</v>
      </c>
      <c r="C79" s="41" t="s">
        <v>17</v>
      </c>
      <c r="D79" s="38" t="s">
        <v>5</v>
      </c>
      <c r="E79" s="39"/>
      <c r="F79" s="40" t="s">
        <v>10</v>
      </c>
      <c r="G79" s="41" t="s">
        <v>11</v>
      </c>
    </row>
    <row r="80" spans="2:7" x14ac:dyDescent="0.25">
      <c r="B80" s="46" t="s">
        <v>213</v>
      </c>
      <c r="C80" s="44"/>
      <c r="D80" s="176" t="s">
        <v>268</v>
      </c>
      <c r="E80" s="176"/>
      <c r="F80" s="137">
        <v>2975</v>
      </c>
      <c r="G80" s="138"/>
    </row>
    <row r="81" spans="2:7" x14ac:dyDescent="0.25">
      <c r="B81" s="46" t="s">
        <v>172</v>
      </c>
      <c r="C81" s="44"/>
      <c r="D81" s="96" t="s">
        <v>268</v>
      </c>
      <c r="E81" s="97"/>
      <c r="F81" s="137"/>
      <c r="G81" s="137">
        <v>2975</v>
      </c>
    </row>
    <row r="82" spans="2:7" x14ac:dyDescent="0.25">
      <c r="B82" s="1" t="s">
        <v>269</v>
      </c>
    </row>
    <row r="83" spans="2:7" x14ac:dyDescent="0.25">
      <c r="B83" s="1" t="s">
        <v>270</v>
      </c>
    </row>
    <row r="84" spans="2:7" x14ac:dyDescent="0.25">
      <c r="B84" s="1" t="s">
        <v>271</v>
      </c>
    </row>
    <row r="87" spans="2:7" ht="15.6" x14ac:dyDescent="0.25">
      <c r="B87" s="34" t="s">
        <v>272</v>
      </c>
    </row>
    <row r="88" spans="2:7" x14ac:dyDescent="0.25">
      <c r="B88" s="13" t="s">
        <v>191</v>
      </c>
    </row>
    <row r="89" spans="2:7" ht="30" x14ac:dyDescent="0.25">
      <c r="B89" s="41" t="s">
        <v>124</v>
      </c>
      <c r="C89" s="41" t="s">
        <v>17</v>
      </c>
      <c r="D89" s="38" t="s">
        <v>5</v>
      </c>
      <c r="E89" s="39"/>
      <c r="F89" s="40" t="s">
        <v>10</v>
      </c>
      <c r="G89" s="41" t="s">
        <v>11</v>
      </c>
    </row>
    <row r="90" spans="2:7" x14ac:dyDescent="0.25">
      <c r="B90" s="46" t="s">
        <v>273</v>
      </c>
      <c r="C90" s="44"/>
      <c r="D90" s="176" t="s">
        <v>274</v>
      </c>
      <c r="E90" s="176"/>
      <c r="F90" s="45">
        <v>700</v>
      </c>
      <c r="G90" s="138"/>
    </row>
    <row r="91" spans="2:7" x14ac:dyDescent="0.25">
      <c r="B91" s="46" t="s">
        <v>130</v>
      </c>
      <c r="C91" s="44"/>
      <c r="D91" s="176" t="s">
        <v>274</v>
      </c>
      <c r="E91" s="176"/>
      <c r="F91" s="45">
        <v>147</v>
      </c>
      <c r="G91" s="138"/>
    </row>
    <row r="92" spans="2:7" x14ac:dyDescent="0.25">
      <c r="B92" s="46" t="s">
        <v>129</v>
      </c>
      <c r="C92" s="44">
        <v>14048</v>
      </c>
      <c r="D92" s="176">
        <v>202212</v>
      </c>
      <c r="E92" s="176"/>
      <c r="F92" s="45"/>
      <c r="G92" s="138">
        <v>847</v>
      </c>
    </row>
    <row r="93" spans="2:7" x14ac:dyDescent="0.25">
      <c r="B93" s="13"/>
    </row>
    <row r="94" spans="2:7" x14ac:dyDescent="0.25">
      <c r="B94" s="13" t="s">
        <v>258</v>
      </c>
    </row>
    <row r="95" spans="2:7" ht="15.6" x14ac:dyDescent="0.25">
      <c r="B95" s="49" t="s">
        <v>145</v>
      </c>
      <c r="C95" s="50"/>
      <c r="D95" s="50"/>
      <c r="E95" s="50"/>
      <c r="F95" s="50"/>
      <c r="G95" s="37" t="s">
        <v>146</v>
      </c>
    </row>
    <row r="96" spans="2:7" ht="30" x14ac:dyDescent="0.25">
      <c r="B96" s="41" t="s">
        <v>124</v>
      </c>
      <c r="C96" s="41" t="s">
        <v>17</v>
      </c>
      <c r="D96" s="38" t="s">
        <v>5</v>
      </c>
      <c r="E96" s="39"/>
      <c r="F96" s="40" t="s">
        <v>10</v>
      </c>
      <c r="G96" s="41" t="s">
        <v>11</v>
      </c>
    </row>
    <row r="97" spans="2:7" x14ac:dyDescent="0.25">
      <c r="B97" s="46" t="s">
        <v>273</v>
      </c>
      <c r="C97" s="44"/>
      <c r="D97" s="176" t="s">
        <v>274</v>
      </c>
      <c r="E97" s="176"/>
      <c r="F97" s="45"/>
      <c r="G97" s="45">
        <v>700</v>
      </c>
    </row>
    <row r="98" spans="2:7" x14ac:dyDescent="0.25">
      <c r="B98" s="46" t="s">
        <v>130</v>
      </c>
      <c r="C98" s="44"/>
      <c r="D98" s="176" t="s">
        <v>274</v>
      </c>
      <c r="E98" s="176"/>
      <c r="F98" s="45"/>
      <c r="G98" s="45">
        <v>147</v>
      </c>
    </row>
    <row r="99" spans="2:7" x14ac:dyDescent="0.25">
      <c r="B99" s="46" t="s">
        <v>129</v>
      </c>
      <c r="C99" s="44">
        <v>14048</v>
      </c>
      <c r="D99" s="176">
        <v>202212</v>
      </c>
      <c r="E99" s="176"/>
      <c r="F99" s="138">
        <v>847</v>
      </c>
      <c r="G99" s="45"/>
    </row>
    <row r="100" spans="2:7" x14ac:dyDescent="0.25">
      <c r="B100" s="59"/>
      <c r="C100" s="58"/>
      <c r="D100" s="177"/>
      <c r="E100" s="177"/>
      <c r="F100" s="178"/>
    </row>
    <row r="101" spans="2:7" x14ac:dyDescent="0.25">
      <c r="B101" s="179" t="s">
        <v>194</v>
      </c>
      <c r="C101" s="179"/>
      <c r="D101" s="179"/>
      <c r="E101" s="179"/>
      <c r="F101" s="179"/>
      <c r="G101" s="179"/>
    </row>
    <row r="102" spans="2:7" ht="15.6" x14ac:dyDescent="0.25">
      <c r="B102" s="49" t="s">
        <v>145</v>
      </c>
      <c r="C102" s="50"/>
      <c r="D102" s="50"/>
      <c r="E102" s="50"/>
      <c r="F102" s="50"/>
      <c r="G102" s="37" t="s">
        <v>146</v>
      </c>
    </row>
    <row r="103" spans="2:7" ht="30" x14ac:dyDescent="0.25">
      <c r="B103" s="41" t="s">
        <v>124</v>
      </c>
      <c r="C103" s="41" t="s">
        <v>17</v>
      </c>
      <c r="D103" s="38" t="s">
        <v>5</v>
      </c>
      <c r="E103" s="39"/>
      <c r="F103" s="40" t="s">
        <v>10</v>
      </c>
      <c r="G103" s="41" t="s">
        <v>11</v>
      </c>
    </row>
    <row r="104" spans="2:7" x14ac:dyDescent="0.25">
      <c r="B104" s="46" t="s">
        <v>173</v>
      </c>
      <c r="C104" s="44"/>
      <c r="D104" s="176" t="s">
        <v>275</v>
      </c>
      <c r="E104" s="176"/>
      <c r="F104" s="137">
        <v>847</v>
      </c>
      <c r="G104" s="138"/>
    </row>
    <row r="105" spans="2:7" x14ac:dyDescent="0.25">
      <c r="B105" s="46" t="s">
        <v>129</v>
      </c>
      <c r="C105" s="44">
        <v>14048</v>
      </c>
      <c r="D105" s="176">
        <v>202212</v>
      </c>
      <c r="E105" s="176"/>
      <c r="F105" s="45"/>
      <c r="G105" s="138">
        <v>847</v>
      </c>
    </row>
  </sheetData>
  <mergeCells count="61">
    <mergeCell ref="D104:E104"/>
    <mergeCell ref="D105:E105"/>
    <mergeCell ref="D96:E96"/>
    <mergeCell ref="D97:E97"/>
    <mergeCell ref="D98:E98"/>
    <mergeCell ref="D99:E99"/>
    <mergeCell ref="B101:G101"/>
    <mergeCell ref="D103:E103"/>
    <mergeCell ref="D80:E80"/>
    <mergeCell ref="D81:E81"/>
    <mergeCell ref="D89:E89"/>
    <mergeCell ref="D90:E90"/>
    <mergeCell ref="D91:E91"/>
    <mergeCell ref="D92:E92"/>
    <mergeCell ref="B70:G70"/>
    <mergeCell ref="D72:E72"/>
    <mergeCell ref="D73:E73"/>
    <mergeCell ref="D74:E74"/>
    <mergeCell ref="D75:E75"/>
    <mergeCell ref="D79:E79"/>
    <mergeCell ref="D60:E60"/>
    <mergeCell ref="D61:E61"/>
    <mergeCell ref="D62:E62"/>
    <mergeCell ref="D66:E66"/>
    <mergeCell ref="D67:E67"/>
    <mergeCell ref="D68:E68"/>
    <mergeCell ref="C38:D38"/>
    <mergeCell ref="C39:D39"/>
    <mergeCell ref="C40:D40"/>
    <mergeCell ref="D52:E52"/>
    <mergeCell ref="D53:E53"/>
    <mergeCell ref="D54:E54"/>
    <mergeCell ref="E36:F36"/>
    <mergeCell ref="G36:H36"/>
    <mergeCell ref="I36:J36"/>
    <mergeCell ref="K36:L36"/>
    <mergeCell ref="M36:N36"/>
    <mergeCell ref="C37:D37"/>
    <mergeCell ref="D27:E27"/>
    <mergeCell ref="D28:E28"/>
    <mergeCell ref="B30:G30"/>
    <mergeCell ref="D32:E32"/>
    <mergeCell ref="D33:E33"/>
    <mergeCell ref="D34:E34"/>
    <mergeCell ref="C13:D13"/>
    <mergeCell ref="C14:D14"/>
    <mergeCell ref="D20:E20"/>
    <mergeCell ref="D21:E21"/>
    <mergeCell ref="D22:E22"/>
    <mergeCell ref="D26:E26"/>
    <mergeCell ref="G10:H10"/>
    <mergeCell ref="I10:J10"/>
    <mergeCell ref="K10:L10"/>
    <mergeCell ref="M10:N10"/>
    <mergeCell ref="C11:D11"/>
    <mergeCell ref="C12:D12"/>
    <mergeCell ref="D4:E4"/>
    <mergeCell ref="D5:E5"/>
    <mergeCell ref="D6:E6"/>
    <mergeCell ref="D7:E7"/>
    <mergeCell ref="E10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0"/>
  <sheetViews>
    <sheetView zoomScale="175" zoomScaleNormal="175" workbookViewId="0">
      <selection sqref="A1:XFD1048576"/>
    </sheetView>
  </sheetViews>
  <sheetFormatPr defaultRowHeight="15" x14ac:dyDescent="0.25"/>
  <cols>
    <col min="1" max="1" width="8.88671875" style="2"/>
    <col min="2" max="2" width="42" style="2" customWidth="1"/>
    <col min="3" max="16384" width="8.88671875" style="2"/>
  </cols>
  <sheetData>
    <row r="1" spans="1:2" ht="15.6" x14ac:dyDescent="0.3">
      <c r="A1" s="3" t="s">
        <v>82</v>
      </c>
    </row>
    <row r="2" spans="1:2" ht="15.6" x14ac:dyDescent="0.3">
      <c r="A2" s="3"/>
    </row>
    <row r="3" spans="1:2" ht="15.6" x14ac:dyDescent="0.3">
      <c r="A3" s="3" t="s">
        <v>114</v>
      </c>
    </row>
    <row r="5" spans="1:2" ht="15.6" x14ac:dyDescent="0.3">
      <c r="A5" s="3" t="s">
        <v>71</v>
      </c>
    </row>
    <row r="6" spans="1:2" x14ac:dyDescent="0.25">
      <c r="A6" s="2" t="s">
        <v>81</v>
      </c>
    </row>
    <row r="7" spans="1:2" x14ac:dyDescent="0.25">
      <c r="A7" s="2" t="s">
        <v>68</v>
      </c>
    </row>
    <row r="8" spans="1:2" x14ac:dyDescent="0.25">
      <c r="A8" s="2" t="s">
        <v>69</v>
      </c>
    </row>
    <row r="10" spans="1:2" s="4" customFormat="1" ht="15.6" x14ac:dyDescent="0.3">
      <c r="A10" s="4" t="s">
        <v>72</v>
      </c>
      <c r="B10" s="4" t="s">
        <v>74</v>
      </c>
    </row>
    <row r="11" spans="1:2" x14ac:dyDescent="0.25">
      <c r="B11" s="2" t="s">
        <v>73</v>
      </c>
    </row>
    <row r="12" spans="1:2" x14ac:dyDescent="0.25">
      <c r="B12" s="2" t="s">
        <v>75</v>
      </c>
    </row>
    <row r="13" spans="1:2" x14ac:dyDescent="0.25">
      <c r="B13" s="2" t="s">
        <v>78</v>
      </c>
    </row>
    <row r="14" spans="1:2" x14ac:dyDescent="0.25">
      <c r="B14" s="2" t="s">
        <v>79</v>
      </c>
    </row>
    <row r="16" spans="1:2" s="4" customFormat="1" ht="15.6" x14ac:dyDescent="0.3">
      <c r="A16" s="4" t="s">
        <v>72</v>
      </c>
      <c r="B16" s="4" t="s">
        <v>70</v>
      </c>
    </row>
    <row r="18" spans="1:3" ht="15.6" x14ac:dyDescent="0.3">
      <c r="A18" s="3" t="s">
        <v>83</v>
      </c>
      <c r="C18" s="5"/>
    </row>
    <row r="19" spans="1:3" x14ac:dyDescent="0.25">
      <c r="A19" s="6">
        <v>200</v>
      </c>
      <c r="B19" s="2" t="s">
        <v>19</v>
      </c>
    </row>
    <row r="20" spans="1:3" x14ac:dyDescent="0.25">
      <c r="A20" s="6">
        <v>210</v>
      </c>
      <c r="B20" s="2" t="s">
        <v>20</v>
      </c>
    </row>
    <row r="21" spans="1:3" x14ac:dyDescent="0.25">
      <c r="A21" s="6">
        <v>300</v>
      </c>
      <c r="B21" s="2" t="s">
        <v>21</v>
      </c>
    </row>
    <row r="22" spans="1:3" x14ac:dyDescent="0.25">
      <c r="A22" s="6">
        <v>310</v>
      </c>
      <c r="B22" s="2" t="s">
        <v>22</v>
      </c>
    </row>
    <row r="23" spans="1:3" x14ac:dyDescent="0.25">
      <c r="A23" s="6">
        <v>400</v>
      </c>
      <c r="B23" s="2" t="s">
        <v>84</v>
      </c>
    </row>
    <row r="24" spans="1:3" x14ac:dyDescent="0.25">
      <c r="A24" s="6">
        <v>410</v>
      </c>
      <c r="B24" s="2" t="s">
        <v>85</v>
      </c>
    </row>
    <row r="25" spans="1:3" x14ac:dyDescent="0.25">
      <c r="A25" s="6">
        <v>420</v>
      </c>
      <c r="B25" s="2" t="s">
        <v>86</v>
      </c>
    </row>
    <row r="26" spans="1:3" x14ac:dyDescent="0.25">
      <c r="A26" s="6">
        <v>500</v>
      </c>
      <c r="B26" s="2" t="s">
        <v>23</v>
      </c>
    </row>
    <row r="27" spans="1:3" x14ac:dyDescent="0.25">
      <c r="A27" s="6">
        <v>510</v>
      </c>
      <c r="B27" s="2" t="s">
        <v>24</v>
      </c>
    </row>
    <row r="28" spans="1:3" x14ac:dyDescent="0.25">
      <c r="A28" s="6">
        <v>600</v>
      </c>
      <c r="B28" s="2" t="s">
        <v>25</v>
      </c>
    </row>
    <row r="29" spans="1:3" x14ac:dyDescent="0.25">
      <c r="A29" s="6">
        <v>680</v>
      </c>
      <c r="B29" s="2" t="s">
        <v>26</v>
      </c>
    </row>
    <row r="30" spans="1:3" x14ac:dyDescent="0.25">
      <c r="A30" s="6">
        <v>695</v>
      </c>
      <c r="B30" s="2" t="s">
        <v>87</v>
      </c>
    </row>
    <row r="31" spans="1:3" x14ac:dyDescent="0.25">
      <c r="A31" s="6">
        <v>700</v>
      </c>
      <c r="B31" s="2" t="s">
        <v>27</v>
      </c>
    </row>
    <row r="32" spans="1:3" x14ac:dyDescent="0.25">
      <c r="A32" s="6">
        <v>750</v>
      </c>
      <c r="B32" s="2" t="s">
        <v>88</v>
      </c>
    </row>
    <row r="33" spans="1:2" x14ac:dyDescent="0.25">
      <c r="A33" s="6">
        <v>760</v>
      </c>
      <c r="B33" s="2" t="s">
        <v>89</v>
      </c>
    </row>
    <row r="34" spans="1:2" x14ac:dyDescent="0.25">
      <c r="A34" s="6">
        <v>800</v>
      </c>
      <c r="B34" s="2" t="s">
        <v>90</v>
      </c>
    </row>
    <row r="35" spans="1:2" x14ac:dyDescent="0.25">
      <c r="A35" s="6">
        <v>820</v>
      </c>
      <c r="B35" s="2" t="s">
        <v>91</v>
      </c>
    </row>
    <row r="36" spans="1:2" x14ac:dyDescent="0.25">
      <c r="A36" s="7">
        <v>1000</v>
      </c>
      <c r="B36" s="2" t="s">
        <v>28</v>
      </c>
    </row>
    <row r="37" spans="1:2" x14ac:dyDescent="0.25">
      <c r="A37" s="7">
        <v>1050</v>
      </c>
      <c r="B37" s="2" t="s">
        <v>29</v>
      </c>
    </row>
    <row r="38" spans="1:2" x14ac:dyDescent="0.25">
      <c r="A38" s="7">
        <v>1060</v>
      </c>
      <c r="B38" s="2" t="s">
        <v>30</v>
      </c>
    </row>
    <row r="39" spans="1:2" x14ac:dyDescent="0.25">
      <c r="A39" s="7">
        <v>1070</v>
      </c>
      <c r="B39" s="2" t="s">
        <v>31</v>
      </c>
    </row>
    <row r="40" spans="1:2" x14ac:dyDescent="0.25">
      <c r="A40" s="7">
        <v>1080</v>
      </c>
      <c r="B40" s="2" t="s">
        <v>32</v>
      </c>
    </row>
    <row r="41" spans="1:2" x14ac:dyDescent="0.25">
      <c r="A41" s="7">
        <v>1090</v>
      </c>
      <c r="B41" s="2" t="s">
        <v>92</v>
      </c>
    </row>
    <row r="42" spans="1:2" x14ac:dyDescent="0.25">
      <c r="A42" s="7">
        <v>1100</v>
      </c>
      <c r="B42" s="2" t="s">
        <v>33</v>
      </c>
    </row>
    <row r="43" spans="1:2" x14ac:dyDescent="0.25">
      <c r="A43" s="7">
        <v>1150</v>
      </c>
      <c r="B43" s="2" t="s">
        <v>93</v>
      </c>
    </row>
    <row r="44" spans="1:2" x14ac:dyDescent="0.25">
      <c r="A44" s="7">
        <v>1180</v>
      </c>
      <c r="B44" s="2" t="s">
        <v>94</v>
      </c>
    </row>
    <row r="45" spans="1:2" x14ac:dyDescent="0.25">
      <c r="A45" s="7">
        <v>1200</v>
      </c>
      <c r="B45" s="2" t="s">
        <v>34</v>
      </c>
    </row>
    <row r="46" spans="1:2" x14ac:dyDescent="0.25">
      <c r="A46" s="7">
        <v>1240</v>
      </c>
      <c r="B46" s="2" t="s">
        <v>35</v>
      </c>
    </row>
    <row r="47" spans="1:2" x14ac:dyDescent="0.25">
      <c r="A47" s="7">
        <v>1260</v>
      </c>
      <c r="B47" s="2" t="s">
        <v>36</v>
      </c>
    </row>
    <row r="48" spans="1:2" x14ac:dyDescent="0.25">
      <c r="A48" s="7">
        <v>1270</v>
      </c>
      <c r="B48" s="2" t="s">
        <v>37</v>
      </c>
    </row>
    <row r="49" spans="1:2" x14ac:dyDescent="0.25">
      <c r="A49" s="7">
        <v>1280</v>
      </c>
      <c r="B49" s="2" t="s">
        <v>38</v>
      </c>
    </row>
    <row r="50" spans="1:2" x14ac:dyDescent="0.25">
      <c r="A50" s="7">
        <v>1300</v>
      </c>
      <c r="B50" s="2" t="s">
        <v>95</v>
      </c>
    </row>
    <row r="51" spans="1:2" x14ac:dyDescent="0.25">
      <c r="A51" s="7">
        <v>1350</v>
      </c>
      <c r="B51" s="2" t="s">
        <v>96</v>
      </c>
    </row>
    <row r="52" spans="1:2" x14ac:dyDescent="0.25">
      <c r="A52" s="7">
        <v>1400</v>
      </c>
      <c r="B52" s="2" t="s">
        <v>39</v>
      </c>
    </row>
    <row r="53" spans="1:2" x14ac:dyDescent="0.25">
      <c r="A53" s="7">
        <v>1500</v>
      </c>
      <c r="B53" s="2" t="s">
        <v>40</v>
      </c>
    </row>
    <row r="54" spans="1:2" x14ac:dyDescent="0.25">
      <c r="A54" s="7">
        <v>1520</v>
      </c>
      <c r="B54" s="2" t="s">
        <v>41</v>
      </c>
    </row>
    <row r="55" spans="1:2" x14ac:dyDescent="0.25">
      <c r="A55" s="7">
        <v>1540</v>
      </c>
      <c r="B55" s="2" t="s">
        <v>97</v>
      </c>
    </row>
    <row r="56" spans="1:2" x14ac:dyDescent="0.25">
      <c r="A56" s="7">
        <v>1600</v>
      </c>
      <c r="B56" s="2" t="s">
        <v>42</v>
      </c>
    </row>
    <row r="57" spans="1:2" x14ac:dyDescent="0.25">
      <c r="A57" s="7">
        <v>1650</v>
      </c>
      <c r="B57" s="2" t="s">
        <v>43</v>
      </c>
    </row>
    <row r="58" spans="1:2" x14ac:dyDescent="0.25">
      <c r="A58" s="7">
        <v>1660</v>
      </c>
      <c r="B58" s="2" t="s">
        <v>44</v>
      </c>
    </row>
    <row r="59" spans="1:2" x14ac:dyDescent="0.25">
      <c r="A59" s="7">
        <v>1665</v>
      </c>
      <c r="B59" s="2" t="s">
        <v>98</v>
      </c>
    </row>
    <row r="60" spans="1:2" x14ac:dyDescent="0.25">
      <c r="A60" s="7">
        <v>1680</v>
      </c>
      <c r="B60" s="2" t="s">
        <v>45</v>
      </c>
    </row>
    <row r="61" spans="1:2" x14ac:dyDescent="0.25">
      <c r="A61" s="7">
        <v>3000</v>
      </c>
      <c r="B61" s="2" t="s">
        <v>46</v>
      </c>
    </row>
    <row r="62" spans="1:2" x14ac:dyDescent="0.25">
      <c r="A62" s="7">
        <v>3100</v>
      </c>
      <c r="B62" s="2" t="s">
        <v>99</v>
      </c>
    </row>
    <row r="63" spans="1:2" x14ac:dyDescent="0.25">
      <c r="A63" s="7">
        <v>3200</v>
      </c>
      <c r="B63" s="2" t="s">
        <v>100</v>
      </c>
    </row>
    <row r="64" spans="1:2" x14ac:dyDescent="0.25">
      <c r="A64" s="7">
        <v>3300</v>
      </c>
      <c r="B64" s="2" t="s">
        <v>101</v>
      </c>
    </row>
    <row r="65" spans="1:2" x14ac:dyDescent="0.25">
      <c r="A65" s="7">
        <v>4000</v>
      </c>
      <c r="B65" s="2" t="s">
        <v>47</v>
      </c>
    </row>
    <row r="66" spans="1:2" x14ac:dyDescent="0.25">
      <c r="A66" s="7">
        <v>4050</v>
      </c>
      <c r="B66" s="2" t="s">
        <v>48</v>
      </c>
    </row>
    <row r="67" spans="1:2" x14ac:dyDescent="0.25">
      <c r="A67" s="7">
        <v>4070</v>
      </c>
      <c r="B67" s="2" t="s">
        <v>121</v>
      </c>
    </row>
    <row r="68" spans="1:2" x14ac:dyDescent="0.25">
      <c r="A68" s="7">
        <v>4100</v>
      </c>
      <c r="B68" s="2" t="s">
        <v>49</v>
      </c>
    </row>
    <row r="69" spans="1:2" x14ac:dyDescent="0.25">
      <c r="A69" s="7">
        <v>4120</v>
      </c>
      <c r="B69" s="2" t="s">
        <v>50</v>
      </c>
    </row>
    <row r="70" spans="1:2" x14ac:dyDescent="0.25">
      <c r="A70" s="7">
        <v>4150</v>
      </c>
      <c r="B70" s="2" t="s">
        <v>102</v>
      </c>
    </row>
    <row r="71" spans="1:2" x14ac:dyDescent="0.25">
      <c r="A71" s="7">
        <v>4200</v>
      </c>
      <c r="B71" s="2" t="s">
        <v>51</v>
      </c>
    </row>
    <row r="72" spans="1:2" x14ac:dyDescent="0.25">
      <c r="A72" s="7">
        <v>4250</v>
      </c>
      <c r="B72" s="2" t="s">
        <v>52</v>
      </c>
    </row>
    <row r="73" spans="1:2" x14ac:dyDescent="0.25">
      <c r="A73" s="7">
        <v>4300</v>
      </c>
      <c r="B73" s="2" t="s">
        <v>53</v>
      </c>
    </row>
    <row r="74" spans="1:2" x14ac:dyDescent="0.25">
      <c r="A74" s="7">
        <v>4350</v>
      </c>
      <c r="B74" s="2" t="s">
        <v>54</v>
      </c>
    </row>
    <row r="75" spans="1:2" x14ac:dyDescent="0.25">
      <c r="A75" s="7">
        <v>4400</v>
      </c>
      <c r="B75" s="2" t="s">
        <v>55</v>
      </c>
    </row>
    <row r="76" spans="1:2" x14ac:dyDescent="0.25">
      <c r="A76" s="7">
        <v>4500</v>
      </c>
      <c r="B76" s="2" t="s">
        <v>103</v>
      </c>
    </row>
    <row r="77" spans="1:2" x14ac:dyDescent="0.25">
      <c r="A77" s="7">
        <v>4600</v>
      </c>
      <c r="B77" s="2" t="s">
        <v>56</v>
      </c>
    </row>
    <row r="78" spans="1:2" x14ac:dyDescent="0.25">
      <c r="A78" s="7">
        <v>4650</v>
      </c>
      <c r="B78" s="2" t="s">
        <v>57</v>
      </c>
    </row>
    <row r="79" spans="1:2" x14ac:dyDescent="0.25">
      <c r="A79" s="7">
        <v>4700</v>
      </c>
      <c r="B79" s="2" t="s">
        <v>67</v>
      </c>
    </row>
    <row r="80" spans="1:2" x14ac:dyDescent="0.25">
      <c r="A80" s="7">
        <v>4750</v>
      </c>
      <c r="B80" s="2" t="s">
        <v>104</v>
      </c>
    </row>
    <row r="81" spans="1:2" x14ac:dyDescent="0.25">
      <c r="A81" s="7">
        <v>4800</v>
      </c>
      <c r="B81" s="2" t="s">
        <v>105</v>
      </c>
    </row>
    <row r="82" spans="1:2" x14ac:dyDescent="0.25">
      <c r="A82" s="7">
        <v>4950</v>
      </c>
      <c r="B82" s="2" t="s">
        <v>106</v>
      </c>
    </row>
    <row r="83" spans="1:2" x14ac:dyDescent="0.25">
      <c r="A83" s="7">
        <v>4960</v>
      </c>
      <c r="B83" s="2" t="s">
        <v>58</v>
      </c>
    </row>
    <row r="84" spans="1:2" x14ac:dyDescent="0.25">
      <c r="A84" s="7">
        <v>4970</v>
      </c>
      <c r="B84" s="2" t="s">
        <v>59</v>
      </c>
    </row>
    <row r="85" spans="1:2" x14ac:dyDescent="0.25">
      <c r="A85" s="7">
        <v>4990</v>
      </c>
      <c r="B85" s="2" t="s">
        <v>60</v>
      </c>
    </row>
    <row r="86" spans="1:2" x14ac:dyDescent="0.25">
      <c r="A86" s="7">
        <v>7000</v>
      </c>
      <c r="B86" s="2" t="s">
        <v>61</v>
      </c>
    </row>
    <row r="87" spans="1:2" x14ac:dyDescent="0.25">
      <c r="A87" s="7">
        <v>7400</v>
      </c>
      <c r="B87" s="2" t="s">
        <v>107</v>
      </c>
    </row>
    <row r="88" spans="1:2" x14ac:dyDescent="0.25">
      <c r="A88" s="7">
        <v>7500</v>
      </c>
      <c r="B88" s="2" t="s">
        <v>108</v>
      </c>
    </row>
    <row r="89" spans="1:2" x14ac:dyDescent="0.25">
      <c r="A89" s="7">
        <v>8200</v>
      </c>
      <c r="B89" s="2" t="s">
        <v>62</v>
      </c>
    </row>
    <row r="90" spans="1:2" x14ac:dyDescent="0.25">
      <c r="A90" s="7">
        <v>8300</v>
      </c>
      <c r="B90" s="2" t="s">
        <v>109</v>
      </c>
    </row>
    <row r="91" spans="1:2" x14ac:dyDescent="0.25">
      <c r="A91" s="7">
        <v>8400</v>
      </c>
      <c r="B91" s="2" t="s">
        <v>63</v>
      </c>
    </row>
    <row r="92" spans="1:2" x14ac:dyDescent="0.25">
      <c r="A92" s="7">
        <v>8500</v>
      </c>
      <c r="B92" s="2" t="s">
        <v>64</v>
      </c>
    </row>
    <row r="93" spans="1:2" x14ac:dyDescent="0.25">
      <c r="A93" s="7">
        <v>8550</v>
      </c>
      <c r="B93" s="2" t="s">
        <v>65</v>
      </c>
    </row>
    <row r="94" spans="1:2" x14ac:dyDescent="0.25">
      <c r="A94" s="7">
        <v>8600</v>
      </c>
      <c r="B94" s="2" t="s">
        <v>110</v>
      </c>
    </row>
    <row r="95" spans="1:2" x14ac:dyDescent="0.25">
      <c r="A95" s="7">
        <v>9000</v>
      </c>
      <c r="B95" s="2" t="s">
        <v>111</v>
      </c>
    </row>
    <row r="96" spans="1:2" x14ac:dyDescent="0.25">
      <c r="A96" s="7">
        <v>9100</v>
      </c>
      <c r="B96" s="2" t="s">
        <v>66</v>
      </c>
    </row>
    <row r="97" spans="1:3" x14ac:dyDescent="0.25">
      <c r="A97" s="7">
        <v>9600</v>
      </c>
      <c r="B97" s="2" t="s">
        <v>80</v>
      </c>
    </row>
    <row r="98" spans="1:3" x14ac:dyDescent="0.25">
      <c r="A98" s="9">
        <v>1370</v>
      </c>
      <c r="B98" s="8" t="s">
        <v>115</v>
      </c>
      <c r="C98" s="8" t="s">
        <v>112</v>
      </c>
    </row>
    <row r="99" spans="1:3" x14ac:dyDescent="0.25">
      <c r="A99" s="9">
        <v>3250</v>
      </c>
      <c r="B99" s="8" t="s">
        <v>116</v>
      </c>
      <c r="C99" s="8" t="s">
        <v>113</v>
      </c>
    </row>
    <row r="100" spans="1:3" x14ac:dyDescent="0.25">
      <c r="A100" s="9">
        <v>3260</v>
      </c>
      <c r="B100" s="8" t="s">
        <v>120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12 Inhoudsopgave</vt:lpstr>
      <vt:lpstr>12.1 - 12.2</vt:lpstr>
      <vt:lpstr>12.3 - 12.8</vt:lpstr>
      <vt:lpstr>12.9 - 12.13</vt:lpstr>
      <vt:lpstr>H 3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2023-02-01T14:31:14Z</cp:lastPrinted>
  <dcterms:created xsi:type="dcterms:W3CDTF">2020-12-11T10:09:52Z</dcterms:created>
  <dcterms:modified xsi:type="dcterms:W3CDTF">2023-02-01T14:53:48Z</dcterms:modified>
</cp:coreProperties>
</file>