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BA 4e druk herzien/"/>
    </mc:Choice>
  </mc:AlternateContent>
  <xr:revisionPtr revIDLastSave="38" documentId="8_{747D2204-7B50-4472-AEE5-B4258A0D155E}" xr6:coauthVersionLast="47" xr6:coauthVersionMax="47" xr10:uidLastSave="{157560B0-7833-460C-B4B9-CDCB42E63F37}"/>
  <bookViews>
    <workbookView xWindow="22932" yWindow="-108" windowWidth="23256" windowHeight="12576" xr2:uid="{5D587E09-814F-4BAA-A382-6AB82BB63DFF}"/>
  </bookViews>
  <sheets>
    <sheet name="H 10 Inhoudsopgave" sheetId="8" r:id="rId1"/>
    <sheet name="10.1 - 10.3" sheetId="49" r:id="rId2"/>
    <sheet name="10.4 - 10.7" sheetId="50" r:id="rId3"/>
    <sheet name="10.8 - 10.12" sheetId="51" r:id="rId4"/>
    <sheet name="H 3 aanwijzingen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49" l="1"/>
  <c r="J91" i="49"/>
  <c r="J86" i="49"/>
  <c r="E75" i="49"/>
  <c r="C75" i="49"/>
  <c r="G68" i="49"/>
  <c r="J60" i="49"/>
  <c r="I60" i="49"/>
  <c r="G46" i="49"/>
  <c r="G47" i="49" s="1"/>
  <c r="G48" i="49" s="1"/>
  <c r="E39" i="49"/>
  <c r="G33" i="49"/>
  <c r="G24" i="49"/>
  <c r="G25" i="49" s="1"/>
  <c r="G26" i="49" s="1"/>
  <c r="G14" i="49"/>
  <c r="G15" i="49" s="1"/>
  <c r="G16" i="49" s="1"/>
  <c r="G6" i="49"/>
  <c r="G7" i="49" s="1"/>
  <c r="G8" i="49" s="1"/>
  <c r="F4" i="50"/>
  <c r="G6" i="50" s="1"/>
  <c r="G7" i="50" s="1"/>
  <c r="D5" i="50"/>
  <c r="G10" i="50"/>
  <c r="G24" i="50"/>
  <c r="D31" i="50"/>
  <c r="G32" i="50"/>
  <c r="G33" i="50" s="1"/>
  <c r="D37" i="50"/>
  <c r="D38" i="50"/>
  <c r="G45" i="50"/>
  <c r="G89" i="50"/>
  <c r="H89" i="50"/>
  <c r="G94" i="50"/>
  <c r="G95" i="50"/>
  <c r="G98" i="50"/>
  <c r="G110" i="50"/>
  <c r="E130" i="50"/>
  <c r="F130" i="50"/>
  <c r="G138" i="50"/>
  <c r="G51" i="51"/>
  <c r="G52" i="51" s="1"/>
  <c r="G31" i="51"/>
  <c r="G32" i="51" s="1"/>
  <c r="F33" i="51" s="1"/>
  <c r="C36" i="51" s="1"/>
  <c r="G11" i="50" l="1"/>
  <c r="F12" i="50" s="1"/>
  <c r="G99" i="50"/>
  <c r="F100" i="50"/>
  <c r="C103" i="50" s="1"/>
  <c r="F101" i="50"/>
  <c r="C104" i="50" s="1"/>
  <c r="D15" i="50"/>
  <c r="F13" i="50"/>
  <c r="D16" i="50" s="1"/>
  <c r="F54" i="51"/>
  <c r="C57" i="51" s="1"/>
  <c r="F53" i="51"/>
  <c r="C56" i="51" s="1"/>
</calcChain>
</file>

<file path=xl/sharedStrings.xml><?xml version="1.0" encoding="utf-8"?>
<sst xmlns="http://schemas.openxmlformats.org/spreadsheetml/2006/main" count="692" uniqueCount="291">
  <si>
    <t>Dagboek</t>
  </si>
  <si>
    <t>Factuurdatum</t>
  </si>
  <si>
    <t>Btw-code</t>
  </si>
  <si>
    <t>Bedrag btw</t>
  </si>
  <si>
    <t>Uw referentie</t>
  </si>
  <si>
    <t>Omschrijving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</si>
  <si>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</si>
  <si>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</si>
  <si>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</si>
  <si>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</si>
  <si>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</si>
  <si>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</si>
  <si>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</si>
  <si>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</si>
  <si>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</si>
  <si>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</si>
  <si>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</si>
  <si>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</si>
  <si>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</si>
  <si>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Betalingsconditie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</si>
  <si>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</si>
  <si>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</si>
  <si>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</si>
  <si>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</si>
  <si>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</si>
  <si>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</si>
  <si>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</si>
  <si>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</si>
  <si>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</si>
  <si>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</si>
  <si>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</si>
  <si>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</si>
  <si>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</si>
  <si>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</si>
  <si>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</si>
  <si>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</si>
  <si>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</si>
  <si>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</si>
  <si>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</si>
  <si>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</si>
  <si>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</si>
  <si>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</si>
  <si>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</si>
  <si>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</si>
  <si>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</si>
  <si>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</si>
  <si>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</si>
  <si>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</si>
  <si>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</si>
  <si>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</si>
  <si>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</si>
  <si>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</si>
  <si>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</si>
  <si>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</si>
  <si>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</si>
  <si>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</si>
  <si>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</si>
  <si>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</si>
  <si>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</si>
  <si>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</si>
  <si>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</si>
  <si>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</si>
  <si>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</si>
  <si>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</si>
  <si>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</si>
  <si>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</si>
  <si>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</si>
  <si>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</si>
  <si>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</si>
  <si>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</si>
  <si>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</si>
  <si>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</si>
  <si>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</si>
  <si>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</si>
  <si>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</si>
  <si>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</si>
  <si>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</si>
  <si>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</si>
  <si>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</si>
  <si>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</si>
  <si>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</si>
  <si>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</si>
  <si>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</si>
  <si>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</si>
  <si>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</si>
  <si>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</si>
  <si>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</si>
  <si>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</si>
  <si>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</si>
  <si>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</si>
  <si>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</si>
  <si>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</si>
  <si>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</si>
  <si>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</si>
  <si>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</si>
  <si>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</si>
  <si>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</si>
  <si>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</si>
  <si>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</si>
  <si>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</si>
  <si>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</si>
  <si>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</si>
  <si>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</si>
  <si>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</si>
  <si>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</si>
  <si>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</si>
  <si>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</si>
  <si>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</si>
  <si>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</si>
  <si>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</si>
  <si>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</si>
  <si>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</si>
  <si>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</si>
  <si>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</si>
  <si>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</si>
  <si>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Hoofdstuk 2 Vaste verrekenprijs</t>
  </si>
  <si>
    <t>Te verzenden creditnota's</t>
  </si>
  <si>
    <t>Retour te ontvangen goederen</t>
  </si>
  <si>
    <t>De omschrijving hoeft niet exact hetzelfde te zijn als in de uitwerking</t>
  </si>
  <si>
    <t>De volgorde van de boeking maakt niet uit</t>
  </si>
  <si>
    <t>01</t>
  </si>
  <si>
    <t>excl./hoog</t>
  </si>
  <si>
    <t>Nog te ontvangen 2e hands fietsen</t>
  </si>
  <si>
    <t>Pensioenpremies</t>
  </si>
  <si>
    <t>Uitwerking PDB BA 4e druk herzien</t>
  </si>
  <si>
    <t>excl./incl. hoog/laag</t>
  </si>
  <si>
    <t>Grootboek- rekening</t>
  </si>
  <si>
    <t>Leverancier</t>
  </si>
  <si>
    <t>Boekjaar/periode</t>
  </si>
  <si>
    <t>Boekstuknummer</t>
  </si>
  <si>
    <t>Vervaldatum</t>
  </si>
  <si>
    <t>2022-158</t>
  </si>
  <si>
    <t>1400</t>
  </si>
  <si>
    <t>1600</t>
  </si>
  <si>
    <t>0300</t>
  </si>
  <si>
    <t>Balans</t>
  </si>
  <si>
    <t>0500</t>
  </si>
  <si>
    <t>0510</t>
  </si>
  <si>
    <t xml:space="preserve">Journaal                                                                                                                                                                                                </t>
  </si>
  <si>
    <t xml:space="preserve">  EUR</t>
  </si>
  <si>
    <t>2022-044</t>
  </si>
  <si>
    <t>Journaliseer het bankafschrift.</t>
  </si>
  <si>
    <t>1665</t>
  </si>
  <si>
    <t>X</t>
  </si>
  <si>
    <t>Grootboekrekening</t>
  </si>
  <si>
    <t>Saldibalans</t>
  </si>
  <si>
    <t>Winst-en-verliesrekening</t>
  </si>
  <si>
    <t>0900</t>
  </si>
  <si>
    <t>Totaal </t>
  </si>
  <si>
    <t>3000</t>
  </si>
  <si>
    <t>Invoerscherm bankboek</t>
  </si>
  <si>
    <t>Beginsaldo</t>
  </si>
  <si>
    <t>Eindsaldo</t>
  </si>
  <si>
    <t>Grootboek-rekening</t>
  </si>
  <si>
    <t>Sub- nummer</t>
  </si>
  <si>
    <t>Onze ref.</t>
  </si>
  <si>
    <t>1050</t>
  </si>
  <si>
    <t>4700</t>
  </si>
  <si>
    <t>Opgave 10.1</t>
  </si>
  <si>
    <t>Journaliseer de oprichting van Wasstraat vof.</t>
  </si>
  <si>
    <t>2022-001</t>
  </si>
  <si>
    <t>0605</t>
  </si>
  <si>
    <t>Oprichting vof</t>
  </si>
  <si>
    <t>0600</t>
  </si>
  <si>
    <t>0615</t>
  </si>
  <si>
    <t>0610</t>
  </si>
  <si>
    <t>Eerste storting</t>
  </si>
  <si>
    <t>Opgave 10.2</t>
  </si>
  <si>
    <t>Journaliseer de oprichting van Primavloeren vof.</t>
  </si>
  <si>
    <t>Verwerk dit bankafschrift in het bankboek.</t>
  </si>
  <si>
    <t>2022 / 1</t>
  </si>
  <si>
    <t>Journaliseer het bankboek.</t>
  </si>
  <si>
    <t>Vermogen Nienke Balk</t>
  </si>
  <si>
    <t>Vermogen Nienke Balk n.t.s.</t>
  </si>
  <si>
    <t>Vermogen Joost Koopman</t>
  </si>
  <si>
    <t>Opgave 10.3</t>
  </si>
  <si>
    <t>Journaliseer de memoriaalbon.</t>
  </si>
  <si>
    <t>2022-041</t>
  </si>
  <si>
    <t>Privé Marian</t>
  </si>
  <si>
    <t>Marian</t>
  </si>
  <si>
    <t>0685</t>
  </si>
  <si>
    <t>uit voorraad</t>
  </si>
  <si>
    <t>winkelprijs</t>
  </si>
  <si>
    <t>1665 21% x € 200</t>
  </si>
  <si>
    <t>OB</t>
  </si>
  <si>
    <t>verkoopprijs</t>
  </si>
  <si>
    <t>brutowinst</t>
  </si>
  <si>
    <t>inkoopprijs</t>
  </si>
  <si>
    <t>Verwerk de inkoopfactuur in het inkoopboek.</t>
  </si>
  <si>
    <t>Invoerscherm inkoopboek</t>
  </si>
  <si>
    <t>Garage Ursem</t>
  </si>
  <si>
    <t>2022 / 3</t>
  </si>
  <si>
    <t>2022-081</t>
  </si>
  <si>
    <t>autok</t>
  </si>
  <si>
    <t>Bedrijfsauto AB12</t>
  </si>
  <si>
    <t>Privé auto</t>
  </si>
  <si>
    <t>Journaliseer de ontvangen factuur van Garage Ursem.</t>
  </si>
  <si>
    <t>4990</t>
  </si>
  <si>
    <t>Zakelijk diner</t>
  </si>
  <si>
    <t>Diner betaald</t>
  </si>
  <si>
    <t>Opgave 10.4</t>
  </si>
  <si>
    <t>Vul de bedragen in van memoriaalbon 2022-158.</t>
  </si>
  <si>
    <t>Resultaat boekjaar 2022</t>
  </si>
  <si>
    <t>Interest Mehmet Kaya</t>
  </si>
  <si>
    <t>4% x € 200.000</t>
  </si>
  <si>
    <t>Interest Yasim Ahmet</t>
  </si>
  <si>
    <t>Arbeid Mehmet Kaya</t>
  </si>
  <si>
    <t>Arbeid Yasim Ahmet</t>
  </si>
  <si>
    <t>Mehmet Kaya</t>
  </si>
  <si>
    <t>1/2 x - € 11.000</t>
  </si>
  <si>
    <t>Yasim Ahmet</t>
  </si>
  <si>
    <t>winst 2022</t>
  </si>
  <si>
    <t>0695</t>
  </si>
  <si>
    <t>Opgave 10.5</t>
  </si>
  <si>
    <t>Vul de bedragen in van memoriaalbon 2022-188.</t>
  </si>
  <si>
    <t>Interest Nienke Balk</t>
  </si>
  <si>
    <t>4% x € 100.000</t>
  </si>
  <si>
    <t>Interest Joost Koopman</t>
  </si>
  <si>
    <t>Nienke Balk</t>
  </si>
  <si>
    <t>4/10 x € 37.000</t>
  </si>
  <si>
    <t>Joost Koopman</t>
  </si>
  <si>
    <t>6/10 x € 37.000</t>
  </si>
  <si>
    <t>2022-188</t>
  </si>
  <si>
    <t>Vul op de balans van 1-1-2023 voor de volgende grootboekrekeningen de bedragen in na winstverdeling:</t>
  </si>
  <si>
    <r>
      <t xml:space="preserve">Balans Wasstraat vof  per </t>
    </r>
    <r>
      <rPr>
        <b/>
        <sz val="10.5"/>
        <color rgb="FF000000"/>
        <rFont val="TheSerifSemiBold-Italic"/>
      </rPr>
      <t xml:space="preserve">1-1-2023                  </t>
    </r>
  </si>
  <si>
    <t>Vermogen Nienke Balk nog te storten</t>
  </si>
  <si>
    <t>Privé Nienke Balk</t>
  </si>
  <si>
    <t>Privé Joost Koopman</t>
  </si>
  <si>
    <t>Opgave 10.6</t>
  </si>
  <si>
    <t>Bereken het resultaat van boekjaar 2022.</t>
  </si>
  <si>
    <t>0200</t>
  </si>
  <si>
    <t>0210</t>
  </si>
  <si>
    <t>Cum. afschrijving gebouw</t>
  </si>
  <si>
    <t>Cum. afschrijving bedrijfsauto's</t>
  </si>
  <si>
    <t>Vermogen J. Grinnewold</t>
  </si>
  <si>
    <t>Vermogen J. Grinnewold nog te storten</t>
  </si>
  <si>
    <t>Vermogen G. Wissink</t>
  </si>
  <si>
    <t>Privé J. Grinnewold</t>
  </si>
  <si>
    <t>Privé G. Wissink</t>
  </si>
  <si>
    <t>0700</t>
  </si>
  <si>
    <t xml:space="preserve">Af te dragen omzetbelasting </t>
  </si>
  <si>
    <t>Reclame en advertentiekosten</t>
  </si>
  <si>
    <t>Omzet laag tarief OB</t>
  </si>
  <si>
    <t>Vul de bedragen in van memoriaalbon 2022-288.</t>
  </si>
  <si>
    <t>Interest J. Grinnewold</t>
  </si>
  <si>
    <t>6% x € 150.000</t>
  </si>
  <si>
    <t>Interest G. Wissink</t>
  </si>
  <si>
    <t>6% x € 250.000</t>
  </si>
  <si>
    <t>J. Grinnewold</t>
  </si>
  <si>
    <t>arbeid</t>
  </si>
  <si>
    <t>G. Wissink</t>
  </si>
  <si>
    <t>restant</t>
  </si>
  <si>
    <t>2022-288</t>
  </si>
  <si>
    <t>Stel de balans per 31 december 2022 samen na winstverdeling.</t>
  </si>
  <si>
    <t>Opgave 10.7</t>
  </si>
  <si>
    <t>2023-001</t>
  </si>
  <si>
    <t>0625</t>
  </si>
  <si>
    <t>Deelname</t>
  </si>
  <si>
    <t>0620</t>
  </si>
  <si>
    <t>2023-002</t>
  </si>
  <si>
    <t>Uittreden</t>
  </si>
  <si>
    <t>0751</t>
  </si>
  <si>
    <t>Uittreden Wissink</t>
  </si>
  <si>
    <t>Storting</t>
  </si>
  <si>
    <t>Storting Burger</t>
  </si>
  <si>
    <t>1280</t>
  </si>
  <si>
    <t>Opgave 10.8</t>
  </si>
  <si>
    <t>Journaliseer de oprichting van de vof op 1-1-2019.</t>
  </si>
  <si>
    <t>Oprichting</t>
  </si>
  <si>
    <t>Opgave 10.9</t>
  </si>
  <si>
    <t>Opgave 10.10</t>
  </si>
  <si>
    <t>Journaliseer de winstverdeling over het boekjaar 2021.</t>
  </si>
  <si>
    <t>Winstverdeling 2021</t>
  </si>
  <si>
    <t>Resultaat boekjaar 2021</t>
  </si>
  <si>
    <t>Interest X</t>
  </si>
  <si>
    <t>4% x € 120.000</t>
  </si>
  <si>
    <t>Interest Y</t>
  </si>
  <si>
    <t>Y</t>
  </si>
  <si>
    <t>Opgave 10.11</t>
  </si>
  <si>
    <t>Journaliseer de winstverdeling over het boekjaar 2022.</t>
  </si>
  <si>
    <t>Winstverdeling 2022</t>
  </si>
  <si>
    <t>0675</t>
  </si>
  <si>
    <t>4% x € 150.000</t>
  </si>
  <si>
    <t>4% x € 160.000</t>
  </si>
  <si>
    <t>Opgave 10.12</t>
  </si>
  <si>
    <t>Journaliseer memoriaalbon 2032-215.</t>
  </si>
  <si>
    <t>Uittreden X</t>
  </si>
  <si>
    <t>UItwerking 10.1 - 10.3</t>
  </si>
  <si>
    <t>Uitwerking 10.4 - 10.7</t>
  </si>
  <si>
    <t>Uitwerking 10.8 - 10.12</t>
  </si>
  <si>
    <t>Hoofdstuk 10 Vennootschap onder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</si>
</sst>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43" formatCode="_ * #,##0.00_ ;_ * \-#,##0.00_ ;_ * &quot;-&quot;??_ ;_ @_ "/>
    <numFmt numFmtId="164" formatCode="0000"/>
    <numFmt numFmtId="165" formatCode="_ * #,##0_ ;_ * \-#,##0_ ;_ * &quot;-&quot;??_ ;_ @_ "/>
    <numFmt numFmtId="166" formatCode="_ [$€-2]\ * #,##0.00_ ;_ [$€-2]\ * \-#,##0.00_ ;_ [$€-2]\ * &quot;-&quot;??_ ;_ @_ "/>
    <numFmt numFmtId="167" formatCode="_ [$€-2]\ * #,##0_ ;_ [$€-2]\ * \-#,##0_ ;_ [$€-2]\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  <font>
      <u val="double"/>
      <sz val="11"/>
      <color theme="1"/>
      <name val="Arial"/>
      <family val="2"/>
    </font>
    <font>
      <b/>
      <sz val="10.5"/>
      <color theme="1"/>
      <name val="TheSerifSemiBold-Italic"/>
    </font>
    <font>
      <b/>
      <sz val="10.5"/>
      <color rgb="FF000000"/>
      <name val="TheSerifSemiBold-Italic"/>
    </font>
    <font>
      <sz val="10.5"/>
      <color theme="1"/>
      <name val="TheSerifSemiBold-Italic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8" fillId="0" borderId="0" xfId="2" quotePrefix="1" applyFont="1"/>
    <xf numFmtId="0" fontId="8" fillId="0" borderId="0" xfId="2" applyFont="1"/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3" fontId="2" fillId="0" borderId="15" xfId="1" applyFont="1" applyBorder="1" applyAlignment="1">
      <alignment vertical="center"/>
    </xf>
    <xf numFmtId="43" fontId="4" fillId="0" borderId="1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2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" fontId="2" fillId="5" borderId="1" xfId="0" applyNumberFormat="1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3" fillId="3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6" fontId="13" fillId="0" borderId="1" xfId="0" applyNumberFormat="1" applyFont="1" applyBorder="1" applyAlignment="1">
      <alignment horizontal="right" vertical="center" wrapText="1" indent="1"/>
    </xf>
    <xf numFmtId="0" fontId="13" fillId="0" borderId="1" xfId="0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6" fontId="14" fillId="0" borderId="1" xfId="0" applyNumberFormat="1" applyFont="1" applyBorder="1" applyAlignment="1">
      <alignment horizontal="right" vertical="center" wrapText="1" indent="1"/>
    </xf>
    <xf numFmtId="166" fontId="2" fillId="0" borderId="0" xfId="0" applyNumberFormat="1" applyFont="1" applyAlignment="1">
      <alignment vertical="center"/>
    </xf>
    <xf numFmtId="166" fontId="2" fillId="0" borderId="9" xfId="0" applyNumberFormat="1" applyFont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9" xfId="0" applyNumberFormat="1" applyFont="1" applyBorder="1" applyAlignment="1">
      <alignment vertic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43" fontId="17" fillId="0" borderId="1" xfId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0" fillId="0" borderId="17" xfId="0" applyBorder="1" applyAlignment="1">
      <alignment horizontal="right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0" xfId="0" applyAlignment="1">
      <alignment horizontal="right"/>
    </xf>
    <xf numFmtId="3" fontId="19" fillId="0" borderId="1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" fontId="19" fillId="0" borderId="25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right"/>
    </xf>
    <xf numFmtId="3" fontId="19" fillId="0" borderId="26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3" fontId="19" fillId="0" borderId="2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Border="1" applyAlignment="1">
      <alignment horizontal="right"/>
    </xf>
    <xf numFmtId="3" fontId="19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20" fillId="0" borderId="0" xfId="0" applyFont="1" applyAlignment="1">
      <alignment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5"/>
  <sheetViews>
    <sheetView showGridLines="0" tabSelected="1" zoomScale="190" zoomScaleNormal="190" workbookViewId="0">
      <selection activeCell="B3" sqref="B3"/>
    </sheetView>
  </sheetViews>
  <sheetFormatPr defaultRowHeight="15"/>
  <cols>
    <col min="1" max="1" width="8.88671875" style="2"/>
    <col min="2" max="2" width="26.5546875" style="2" customWidth="1"/>
    <col min="3" max="16384" width="8.88671875" style="2"/>
  </cols>
  <sheetData>
    <row r="1" spans="1:7" ht="15.6">
      <c r="A1" s="3" t="s">
        <v>124</v>
      </c>
    </row>
    <row r="2" spans="1:7" ht="15.6">
      <c r="A2" s="3"/>
    </row>
    <row r="3" spans="1:7" ht="15.6">
      <c r="A3" s="3" t="s">
        <v>290</v>
      </c>
    </row>
    <row r="5" spans="1:7">
      <c r="A5" s="2" t="s">
        <v>77</v>
      </c>
      <c r="B5" s="11">
        <v>44927</v>
      </c>
    </row>
    <row r="6" spans="1:7">
      <c r="B6" s="11"/>
    </row>
    <row r="7" spans="1:7">
      <c r="A7" s="8" t="s">
        <v>73</v>
      </c>
      <c r="B7" s="8" t="s">
        <v>118</v>
      </c>
      <c r="C7" s="8"/>
      <c r="D7" s="8"/>
      <c r="E7" s="8"/>
      <c r="F7" s="8"/>
      <c r="G7" s="8"/>
    </row>
    <row r="8" spans="1:7">
      <c r="A8" s="8"/>
      <c r="B8" s="8" t="s">
        <v>119</v>
      </c>
      <c r="C8" s="8"/>
      <c r="D8" s="8"/>
      <c r="E8" s="8"/>
      <c r="F8" s="8"/>
      <c r="G8" s="8"/>
    </row>
    <row r="10" spans="1:7">
      <c r="A10" s="2" t="s">
        <v>78</v>
      </c>
      <c r="B10" s="52" t="s">
        <v>287</v>
      </c>
    </row>
    <row r="11" spans="1:7">
      <c r="B11" s="52" t="s">
        <v>288</v>
      </c>
    </row>
    <row r="12" spans="1:7">
      <c r="B12" s="52" t="s">
        <v>289</v>
      </c>
    </row>
    <row r="13" spans="1:7">
      <c r="A13" s="8"/>
      <c r="B13" s="52"/>
      <c r="C13" s="8"/>
      <c r="D13" s="8"/>
      <c r="E13" s="8"/>
      <c r="F13" s="8"/>
    </row>
    <row r="14" spans="1:7">
      <c r="A14" s="8"/>
      <c r="B14" s="13"/>
      <c r="C14" s="8"/>
      <c r="D14" s="8"/>
      <c r="E14" s="8"/>
      <c r="F14" s="8"/>
      <c r="G14" s="8"/>
    </row>
    <row r="15" spans="1:7">
      <c r="B15" s="12"/>
    </row>
  </sheetData>
  <hyperlinks>
    <hyperlink ref="B10" location="'10.1 - 10.3'!A1" display="UItwerking 10.1 - 10.3" xr:uid="{A9037087-FF20-4888-B1B0-FBFC9C415F49}"/>
    <hyperlink ref="B11" location="'10.4 - 10.7'!A1" display="Uitwerking 10.4 - 10.7" xr:uid="{5B525682-7FF5-43B2-955C-0EBDEA52920C}"/>
    <hyperlink ref="B12" location="'10.8 - 10.12'!A1" display="Uitwerking 10.8 - 10.12" xr:uid="{F1EF3679-A346-4BA4-A609-E10FED92A103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B5ED-C2D9-4CD8-8A9C-EE853DD87538}">
  <dimension ref="A1:M107"/>
  <sheetViews>
    <sheetView showGridLines="0" topLeftCell="A99" workbookViewId="0">
      <selection activeCell="A110" sqref="A110:XFD333"/>
    </sheetView>
  </sheetViews>
  <sheetFormatPr defaultRowHeight="1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8.21875" style="1" customWidth="1"/>
    <col min="6" max="6" width="13" style="1" customWidth="1"/>
    <col min="7" max="7" width="13.44140625" style="1" customWidth="1"/>
    <col min="8" max="8" width="10.77734375" style="1" customWidth="1"/>
    <col min="9" max="9" width="14" style="1" customWidth="1"/>
    <col min="10" max="10" width="13.33203125" style="1" customWidth="1"/>
    <col min="11" max="11" width="10.33203125" style="1" customWidth="1"/>
    <col min="12" max="12" width="6.5546875" style="1" customWidth="1"/>
    <col min="13" max="13" width="2.44140625" style="1" customWidth="1"/>
    <col min="14" max="16384" width="8.88671875" style="1"/>
  </cols>
  <sheetData>
    <row r="1" spans="1:10" ht="15.6">
      <c r="B1" s="17" t="s">
        <v>158</v>
      </c>
      <c r="D1" s="17"/>
      <c r="E1" s="17"/>
    </row>
    <row r="2" spans="1:10" ht="15.6">
      <c r="A2" s="2" t="s">
        <v>12</v>
      </c>
      <c r="B2" s="1" t="s">
        <v>159</v>
      </c>
      <c r="D2" s="17"/>
      <c r="E2" s="17"/>
    </row>
    <row r="3" spans="1:10" ht="15.6">
      <c r="B3" s="18" t="s">
        <v>138</v>
      </c>
      <c r="C3" s="19"/>
      <c r="D3" s="19"/>
      <c r="E3" s="19"/>
      <c r="F3" s="19"/>
      <c r="G3" s="19"/>
      <c r="H3" s="19"/>
      <c r="I3" s="19"/>
      <c r="J3" s="20" t="s">
        <v>139</v>
      </c>
    </row>
    <row r="4" spans="1:10" ht="30">
      <c r="B4" s="21" t="s">
        <v>9</v>
      </c>
      <c r="C4" s="21" t="s">
        <v>0</v>
      </c>
      <c r="D4" s="22" t="s">
        <v>17</v>
      </c>
      <c r="E4" s="21" t="s">
        <v>126</v>
      </c>
      <c r="F4" s="21" t="s">
        <v>18</v>
      </c>
      <c r="G4" s="23" t="s">
        <v>5</v>
      </c>
      <c r="H4" s="24"/>
      <c r="I4" s="25" t="s">
        <v>10</v>
      </c>
      <c r="J4" s="26" t="s">
        <v>11</v>
      </c>
    </row>
    <row r="5" spans="1:10" ht="18" customHeight="1">
      <c r="B5" s="27">
        <v>44562</v>
      </c>
      <c r="C5" s="28">
        <v>90</v>
      </c>
      <c r="D5" s="33" t="s">
        <v>160</v>
      </c>
      <c r="E5" s="73" t="s">
        <v>161</v>
      </c>
      <c r="F5" s="33"/>
      <c r="G5" s="30" t="s">
        <v>162</v>
      </c>
      <c r="H5" s="30"/>
      <c r="I5" s="31">
        <v>250000</v>
      </c>
      <c r="J5" s="32"/>
    </row>
    <row r="6" spans="1:10" ht="18" customHeight="1">
      <c r="B6" s="27">
        <v>44562</v>
      </c>
      <c r="C6" s="28">
        <v>90</v>
      </c>
      <c r="D6" s="33" t="s">
        <v>160</v>
      </c>
      <c r="E6" s="41" t="s">
        <v>163</v>
      </c>
      <c r="F6" s="37"/>
      <c r="G6" s="34" t="str">
        <f>G5</f>
        <v>Oprichting vof</v>
      </c>
      <c r="H6" s="34"/>
      <c r="I6" s="35"/>
      <c r="J6" s="36">
        <v>250000</v>
      </c>
    </row>
    <row r="7" spans="1:10" ht="18" customHeight="1">
      <c r="B7" s="27">
        <v>44562</v>
      </c>
      <c r="C7" s="28">
        <v>90</v>
      </c>
      <c r="D7" s="33" t="s">
        <v>160</v>
      </c>
      <c r="E7" s="41" t="s">
        <v>164</v>
      </c>
      <c r="F7" s="37"/>
      <c r="G7" s="34" t="str">
        <f t="shared" ref="G7:G8" si="0">G6</f>
        <v>Oprichting vof</v>
      </c>
      <c r="H7" s="34"/>
      <c r="I7" s="35">
        <v>200000</v>
      </c>
      <c r="J7" s="36"/>
    </row>
    <row r="8" spans="1:10" ht="18" customHeight="1">
      <c r="B8" s="27">
        <v>44562</v>
      </c>
      <c r="C8" s="29">
        <v>90</v>
      </c>
      <c r="D8" s="37" t="s">
        <v>160</v>
      </c>
      <c r="E8" s="75" t="s">
        <v>165</v>
      </c>
      <c r="F8" s="76"/>
      <c r="G8" s="30" t="str">
        <f t="shared" si="0"/>
        <v>Oprichting vof</v>
      </c>
      <c r="H8" s="30"/>
      <c r="I8" s="38"/>
      <c r="J8" s="31">
        <v>200000</v>
      </c>
    </row>
    <row r="10" spans="1:10">
      <c r="A10" s="2" t="s">
        <v>16</v>
      </c>
      <c r="B10" s="1" t="s">
        <v>141</v>
      </c>
    </row>
    <row r="11" spans="1:10" ht="15.6">
      <c r="B11" s="18" t="s">
        <v>138</v>
      </c>
      <c r="C11" s="19"/>
      <c r="D11" s="19"/>
      <c r="E11" s="19"/>
      <c r="F11" s="19"/>
      <c r="G11" s="19"/>
      <c r="H11" s="19"/>
      <c r="I11" s="19"/>
      <c r="J11" s="20" t="s">
        <v>139</v>
      </c>
    </row>
    <row r="12" spans="1:10" ht="30">
      <c r="B12" s="21" t="s">
        <v>9</v>
      </c>
      <c r="C12" s="21" t="s">
        <v>0</v>
      </c>
      <c r="D12" s="22" t="s">
        <v>17</v>
      </c>
      <c r="E12" s="21" t="s">
        <v>126</v>
      </c>
      <c r="F12" s="21" t="s">
        <v>18</v>
      </c>
      <c r="G12" s="23" t="s">
        <v>5</v>
      </c>
      <c r="H12" s="24"/>
      <c r="I12" s="25" t="s">
        <v>10</v>
      </c>
      <c r="J12" s="26" t="s">
        <v>11</v>
      </c>
    </row>
    <row r="13" spans="1:10">
      <c r="B13" s="27">
        <v>44563</v>
      </c>
      <c r="C13" s="28">
        <v>20</v>
      </c>
      <c r="D13" s="33" t="s">
        <v>160</v>
      </c>
      <c r="E13" s="73" t="s">
        <v>161</v>
      </c>
      <c r="F13" s="33"/>
      <c r="G13" s="30" t="s">
        <v>166</v>
      </c>
      <c r="H13" s="30"/>
      <c r="I13" s="31"/>
      <c r="J13" s="32">
        <v>200000</v>
      </c>
    </row>
    <row r="14" spans="1:10">
      <c r="B14" s="27">
        <v>44563</v>
      </c>
      <c r="C14" s="28">
        <v>20</v>
      </c>
      <c r="D14" s="33" t="s">
        <v>160</v>
      </c>
      <c r="E14" s="41" t="s">
        <v>156</v>
      </c>
      <c r="F14" s="37"/>
      <c r="G14" s="34" t="str">
        <f>G13</f>
        <v>Eerste storting</v>
      </c>
      <c r="H14" s="34"/>
      <c r="I14" s="32">
        <v>200000</v>
      </c>
      <c r="J14" s="36"/>
    </row>
    <row r="15" spans="1:10">
      <c r="B15" s="27">
        <v>44563</v>
      </c>
      <c r="C15" s="28">
        <v>20</v>
      </c>
      <c r="D15" s="33" t="s">
        <v>160</v>
      </c>
      <c r="E15" s="41" t="s">
        <v>164</v>
      </c>
      <c r="F15" s="37"/>
      <c r="G15" s="34" t="str">
        <f t="shared" ref="G15:G16" si="1">G14</f>
        <v>Eerste storting</v>
      </c>
      <c r="H15" s="34"/>
      <c r="I15" s="35"/>
      <c r="J15" s="32">
        <v>200000</v>
      </c>
    </row>
    <row r="16" spans="1:10">
      <c r="B16" s="27">
        <v>44563</v>
      </c>
      <c r="C16" s="28">
        <v>20</v>
      </c>
      <c r="D16" s="77" t="s">
        <v>160</v>
      </c>
      <c r="E16" s="75" t="s">
        <v>156</v>
      </c>
      <c r="F16" s="76"/>
      <c r="G16" s="30" t="str">
        <f t="shared" si="1"/>
        <v>Eerste storting</v>
      </c>
      <c r="H16" s="30"/>
      <c r="I16" s="32">
        <v>200000</v>
      </c>
      <c r="J16" s="31"/>
    </row>
    <row r="19" spans="1:13" ht="15.6">
      <c r="B19" s="17" t="s">
        <v>167</v>
      </c>
    </row>
    <row r="20" spans="1:13" ht="15.6">
      <c r="A20" s="2" t="s">
        <v>12</v>
      </c>
      <c r="B20" s="1" t="s">
        <v>168</v>
      </c>
      <c r="D20" s="17"/>
      <c r="E20" s="17"/>
    </row>
    <row r="21" spans="1:13" ht="15.6">
      <c r="B21" s="18" t="s">
        <v>138</v>
      </c>
      <c r="C21" s="19"/>
      <c r="D21" s="19"/>
      <c r="E21" s="19"/>
      <c r="F21" s="19"/>
      <c r="G21" s="19"/>
      <c r="H21" s="19"/>
      <c r="I21" s="19"/>
      <c r="J21" s="20" t="s">
        <v>139</v>
      </c>
    </row>
    <row r="22" spans="1:13" ht="30">
      <c r="B22" s="21" t="s">
        <v>9</v>
      </c>
      <c r="C22" s="21" t="s">
        <v>0</v>
      </c>
      <c r="D22" s="22" t="s">
        <v>17</v>
      </c>
      <c r="E22" s="21" t="s">
        <v>126</v>
      </c>
      <c r="F22" s="21" t="s">
        <v>18</v>
      </c>
      <c r="G22" s="23" t="s">
        <v>5</v>
      </c>
      <c r="H22" s="24"/>
      <c r="I22" s="25" t="s">
        <v>10</v>
      </c>
      <c r="J22" s="26" t="s">
        <v>11</v>
      </c>
    </row>
    <row r="23" spans="1:13">
      <c r="B23" s="27">
        <v>44562</v>
      </c>
      <c r="C23" s="28">
        <v>90</v>
      </c>
      <c r="D23" s="33" t="s">
        <v>160</v>
      </c>
      <c r="E23" s="73" t="s">
        <v>161</v>
      </c>
      <c r="F23" s="33"/>
      <c r="G23" s="30" t="s">
        <v>162</v>
      </c>
      <c r="H23" s="30"/>
      <c r="I23" s="31">
        <v>150000</v>
      </c>
      <c r="J23" s="32"/>
    </row>
    <row r="24" spans="1:13">
      <c r="B24" s="27">
        <v>44562</v>
      </c>
      <c r="C24" s="28">
        <v>90</v>
      </c>
      <c r="D24" s="33" t="s">
        <v>160</v>
      </c>
      <c r="E24" s="41" t="s">
        <v>163</v>
      </c>
      <c r="F24" s="37"/>
      <c r="G24" s="34" t="str">
        <f>G23</f>
        <v>Oprichting vof</v>
      </c>
      <c r="H24" s="34"/>
      <c r="I24" s="35"/>
      <c r="J24" s="36">
        <v>150000</v>
      </c>
    </row>
    <row r="25" spans="1:13">
      <c r="B25" s="27">
        <v>44562</v>
      </c>
      <c r="C25" s="28">
        <v>90</v>
      </c>
      <c r="D25" s="33" t="s">
        <v>160</v>
      </c>
      <c r="E25" s="41" t="s">
        <v>164</v>
      </c>
      <c r="F25" s="37"/>
      <c r="G25" s="34" t="str">
        <f t="shared" ref="G25:G26" si="2">G24</f>
        <v>Oprichting vof</v>
      </c>
      <c r="H25" s="34"/>
      <c r="I25" s="35">
        <v>100000</v>
      </c>
      <c r="J25" s="36"/>
    </row>
    <row r="26" spans="1:13">
      <c r="B26" s="27">
        <v>44562</v>
      </c>
      <c r="C26" s="29">
        <v>90</v>
      </c>
      <c r="D26" s="37" t="s">
        <v>160</v>
      </c>
      <c r="E26" s="75" t="s">
        <v>165</v>
      </c>
      <c r="F26" s="76"/>
      <c r="G26" s="30" t="str">
        <f t="shared" si="2"/>
        <v>Oprichting vof</v>
      </c>
      <c r="H26" s="30"/>
      <c r="I26" s="38"/>
      <c r="J26" s="31">
        <v>100000</v>
      </c>
    </row>
    <row r="28" spans="1:13">
      <c r="A28" s="2" t="s">
        <v>16</v>
      </c>
      <c r="B28" s="1" t="s">
        <v>169</v>
      </c>
    </row>
    <row r="29" spans="1:13" ht="10.9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5.6">
      <c r="A30" s="54"/>
      <c r="B30" s="55" t="s">
        <v>150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 ht="10.9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18" customHeight="1">
      <c r="A32" s="54"/>
      <c r="B32" s="56" t="s">
        <v>0</v>
      </c>
      <c r="C32" s="57">
        <v>20</v>
      </c>
      <c r="D32" s="54"/>
      <c r="E32" s="58" t="s">
        <v>128</v>
      </c>
      <c r="F32" s="59"/>
      <c r="G32" s="60" t="s">
        <v>170</v>
      </c>
      <c r="H32" s="54"/>
      <c r="I32" s="61" t="s">
        <v>129</v>
      </c>
      <c r="J32" s="61"/>
      <c r="K32" s="62" t="s">
        <v>160</v>
      </c>
      <c r="L32" s="54"/>
      <c r="M32" s="54"/>
    </row>
    <row r="33" spans="1:13" ht="18" customHeight="1">
      <c r="A33" s="54"/>
      <c r="B33" s="56" t="s">
        <v>151</v>
      </c>
      <c r="C33" s="63">
        <v>0</v>
      </c>
      <c r="D33" s="54"/>
      <c r="E33" s="58" t="s">
        <v>152</v>
      </c>
      <c r="F33" s="59"/>
      <c r="G33" s="64">
        <f>C33+J38+J39</f>
        <v>200000</v>
      </c>
      <c r="H33" s="54"/>
      <c r="I33" s="54"/>
      <c r="J33" s="54"/>
      <c r="K33" s="54"/>
      <c r="L33" s="54"/>
      <c r="M33" s="54"/>
    </row>
    <row r="34" spans="1:13" ht="10.9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15.6">
      <c r="A35" s="53"/>
      <c r="B35" s="65" t="s">
        <v>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0.9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30">
      <c r="A37" s="53"/>
      <c r="B37" s="66" t="s">
        <v>9</v>
      </c>
      <c r="C37" s="66" t="s">
        <v>153</v>
      </c>
      <c r="D37" s="66" t="s">
        <v>154</v>
      </c>
      <c r="E37" s="67" t="s">
        <v>5</v>
      </c>
      <c r="F37" s="67"/>
      <c r="G37" s="66" t="s">
        <v>2</v>
      </c>
      <c r="H37" s="66" t="s">
        <v>15</v>
      </c>
      <c r="I37" s="66" t="s">
        <v>125</v>
      </c>
      <c r="J37" s="66" t="s">
        <v>6</v>
      </c>
      <c r="K37" s="66" t="s">
        <v>3</v>
      </c>
      <c r="L37" s="66" t="s">
        <v>155</v>
      </c>
      <c r="M37" s="53"/>
    </row>
    <row r="38" spans="1:13" ht="18" customHeight="1">
      <c r="A38" s="14"/>
      <c r="B38" s="44">
        <v>44563</v>
      </c>
      <c r="C38" s="78" t="s">
        <v>161</v>
      </c>
      <c r="D38" s="45"/>
      <c r="E38" s="69" t="s">
        <v>166</v>
      </c>
      <c r="F38" s="69"/>
      <c r="G38" s="45"/>
      <c r="H38" s="70"/>
      <c r="I38" s="70"/>
      <c r="J38" s="64">
        <v>100000</v>
      </c>
      <c r="K38" s="71"/>
      <c r="L38" s="68"/>
      <c r="M38" s="14"/>
    </row>
    <row r="39" spans="1:13" ht="18" customHeight="1">
      <c r="A39" s="54"/>
      <c r="B39" s="44">
        <v>44563</v>
      </c>
      <c r="C39" s="78" t="s">
        <v>164</v>
      </c>
      <c r="D39" s="45"/>
      <c r="E39" s="43" t="str">
        <f>E38</f>
        <v>Eerste storting</v>
      </c>
      <c r="F39" s="43"/>
      <c r="G39" s="38"/>
      <c r="H39" s="38"/>
      <c r="I39" s="38"/>
      <c r="J39" s="72">
        <v>100000</v>
      </c>
      <c r="K39" s="38"/>
      <c r="L39" s="45"/>
      <c r="M39" s="54"/>
    </row>
    <row r="40" spans="1:13" ht="10.9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2" spans="1:13">
      <c r="A42" s="2" t="s">
        <v>13</v>
      </c>
      <c r="B42" s="1" t="s">
        <v>171</v>
      </c>
    </row>
    <row r="43" spans="1:13" ht="15.6">
      <c r="B43" s="18" t="s">
        <v>138</v>
      </c>
      <c r="C43" s="19"/>
      <c r="D43" s="19"/>
      <c r="E43" s="19"/>
      <c r="F43" s="19"/>
      <c r="G43" s="19"/>
      <c r="H43" s="19"/>
      <c r="I43" s="19"/>
      <c r="J43" s="20" t="s">
        <v>139</v>
      </c>
    </row>
    <row r="44" spans="1:13" ht="30">
      <c r="B44" s="21" t="s">
        <v>9</v>
      </c>
      <c r="C44" s="21" t="s">
        <v>0</v>
      </c>
      <c r="D44" s="22" t="s">
        <v>17</v>
      </c>
      <c r="E44" s="21" t="s">
        <v>126</v>
      </c>
      <c r="F44" s="21" t="s">
        <v>18</v>
      </c>
      <c r="G44" s="23" t="s">
        <v>5</v>
      </c>
      <c r="H44" s="24"/>
      <c r="I44" s="25" t="s">
        <v>10</v>
      </c>
      <c r="J44" s="26" t="s">
        <v>11</v>
      </c>
    </row>
    <row r="45" spans="1:13">
      <c r="B45" s="27">
        <v>44563</v>
      </c>
      <c r="C45" s="28">
        <v>20</v>
      </c>
      <c r="D45" s="33" t="s">
        <v>160</v>
      </c>
      <c r="E45" s="73" t="s">
        <v>161</v>
      </c>
      <c r="F45" s="33"/>
      <c r="G45" s="30" t="s">
        <v>166</v>
      </c>
      <c r="H45" s="30"/>
      <c r="I45" s="31"/>
      <c r="J45" s="32">
        <v>100000</v>
      </c>
    </row>
    <row r="46" spans="1:13">
      <c r="B46" s="27">
        <v>44563</v>
      </c>
      <c r="C46" s="28">
        <v>20</v>
      </c>
      <c r="D46" s="33" t="s">
        <v>160</v>
      </c>
      <c r="E46" s="41" t="s">
        <v>156</v>
      </c>
      <c r="F46" s="37"/>
      <c r="G46" s="34" t="str">
        <f>G45</f>
        <v>Eerste storting</v>
      </c>
      <c r="H46" s="34"/>
      <c r="I46" s="32">
        <v>100000</v>
      </c>
      <c r="J46" s="36"/>
    </row>
    <row r="47" spans="1:13">
      <c r="B47" s="27">
        <v>44563</v>
      </c>
      <c r="C47" s="28">
        <v>20</v>
      </c>
      <c r="D47" s="33" t="s">
        <v>160</v>
      </c>
      <c r="E47" s="41" t="s">
        <v>164</v>
      </c>
      <c r="F47" s="37"/>
      <c r="G47" s="34" t="str">
        <f t="shared" ref="G47:G48" si="3">G46</f>
        <v>Eerste storting</v>
      </c>
      <c r="H47" s="34"/>
      <c r="I47" s="35"/>
      <c r="J47" s="32">
        <v>100000</v>
      </c>
    </row>
    <row r="48" spans="1:13">
      <c r="B48" s="27">
        <v>44563</v>
      </c>
      <c r="C48" s="29">
        <v>20</v>
      </c>
      <c r="D48" s="37" t="s">
        <v>160</v>
      </c>
      <c r="E48" s="75" t="s">
        <v>156</v>
      </c>
      <c r="F48" s="76"/>
      <c r="G48" s="30" t="str">
        <f t="shared" si="3"/>
        <v>Eerste storting</v>
      </c>
      <c r="H48" s="30"/>
      <c r="I48" s="32">
        <v>100000</v>
      </c>
      <c r="J48" s="31"/>
    </row>
    <row r="50" spans="1:10">
      <c r="A50" s="2" t="s">
        <v>14</v>
      </c>
    </row>
    <row r="51" spans="1:10" ht="15.6" customHeight="1">
      <c r="E51" s="79" t="s">
        <v>144</v>
      </c>
      <c r="F51" s="80"/>
      <c r="G51" s="80"/>
      <c r="H51" s="81"/>
      <c r="I51" s="82" t="s">
        <v>135</v>
      </c>
      <c r="J51" s="82"/>
    </row>
    <row r="52" spans="1:10" ht="15.6">
      <c r="E52" s="83"/>
      <c r="F52" s="84"/>
      <c r="G52" s="84"/>
      <c r="H52" s="85"/>
      <c r="I52" s="86" t="s">
        <v>10</v>
      </c>
      <c r="J52" s="86" t="s">
        <v>11</v>
      </c>
    </row>
    <row r="53" spans="1:10" ht="18" customHeight="1">
      <c r="E53" s="87" t="s">
        <v>134</v>
      </c>
      <c r="F53" s="88" t="s">
        <v>22</v>
      </c>
      <c r="G53" s="89"/>
      <c r="H53" s="90"/>
      <c r="I53" s="91">
        <v>80000</v>
      </c>
      <c r="J53" s="92"/>
    </row>
    <row r="54" spans="1:10" ht="18" customHeight="1">
      <c r="E54" s="87" t="s">
        <v>136</v>
      </c>
      <c r="F54" s="93" t="s">
        <v>24</v>
      </c>
      <c r="G54" s="93"/>
      <c r="H54" s="93"/>
      <c r="I54" s="91">
        <v>70000</v>
      </c>
      <c r="J54" s="92"/>
    </row>
    <row r="55" spans="1:10" ht="18" customHeight="1">
      <c r="E55" s="87" t="s">
        <v>163</v>
      </c>
      <c r="F55" s="93" t="s">
        <v>172</v>
      </c>
      <c r="G55" s="93"/>
      <c r="H55" s="93"/>
      <c r="I55" s="94"/>
      <c r="J55" s="91">
        <v>150000</v>
      </c>
    </row>
    <row r="56" spans="1:10" ht="18" customHeight="1">
      <c r="E56" s="87" t="s">
        <v>161</v>
      </c>
      <c r="F56" s="93" t="s">
        <v>173</v>
      </c>
      <c r="G56" s="93"/>
      <c r="H56" s="93"/>
      <c r="I56" s="91">
        <v>50000</v>
      </c>
      <c r="J56" s="92"/>
    </row>
    <row r="57" spans="1:10" ht="18" customHeight="1">
      <c r="E57" s="87" t="s">
        <v>165</v>
      </c>
      <c r="F57" s="93" t="s">
        <v>174</v>
      </c>
      <c r="G57" s="93"/>
      <c r="H57" s="93"/>
      <c r="I57" s="94"/>
      <c r="J57" s="91">
        <v>100000</v>
      </c>
    </row>
    <row r="58" spans="1:10" ht="18" customHeight="1">
      <c r="E58" s="95">
        <v>1050</v>
      </c>
      <c r="F58" s="88" t="s">
        <v>30</v>
      </c>
      <c r="G58" s="89"/>
      <c r="H58" s="90"/>
      <c r="I58" s="91">
        <v>0</v>
      </c>
      <c r="J58" s="92"/>
    </row>
    <row r="59" spans="1:10" ht="18" customHeight="1">
      <c r="E59" s="95">
        <v>3000</v>
      </c>
      <c r="F59" s="93" t="s">
        <v>47</v>
      </c>
      <c r="G59" s="93"/>
      <c r="H59" s="93"/>
      <c r="I59" s="91">
        <v>50000</v>
      </c>
      <c r="J59" s="92"/>
    </row>
    <row r="60" spans="1:10">
      <c r="E60" s="95"/>
      <c r="F60" s="88" t="s">
        <v>148</v>
      </c>
      <c r="G60" s="89"/>
      <c r="H60" s="90"/>
      <c r="I60" s="96">
        <f>SUM(I53:I59)</f>
        <v>250000</v>
      </c>
      <c r="J60" s="96">
        <f>SUM(J53:J59)</f>
        <v>250000</v>
      </c>
    </row>
    <row r="63" spans="1:10" ht="15.6">
      <c r="B63" s="17" t="s">
        <v>175</v>
      </c>
    </row>
    <row r="64" spans="1:10">
      <c r="A64" s="2" t="s">
        <v>12</v>
      </c>
      <c r="B64" s="1" t="s">
        <v>176</v>
      </c>
    </row>
    <row r="65" spans="1:11" ht="15.6">
      <c r="B65" s="18" t="s">
        <v>138</v>
      </c>
      <c r="C65" s="19"/>
      <c r="D65" s="19"/>
      <c r="E65" s="19"/>
      <c r="F65" s="19"/>
      <c r="G65" s="19"/>
      <c r="H65" s="19"/>
      <c r="I65" s="19"/>
      <c r="J65" s="20" t="s">
        <v>139</v>
      </c>
    </row>
    <row r="66" spans="1:11" ht="30">
      <c r="B66" s="21" t="s">
        <v>9</v>
      </c>
      <c r="C66" s="21" t="s">
        <v>0</v>
      </c>
      <c r="D66" s="22" t="s">
        <v>17</v>
      </c>
      <c r="E66" s="21" t="s">
        <v>126</v>
      </c>
      <c r="F66" s="21" t="s">
        <v>18</v>
      </c>
      <c r="G66" s="23" t="s">
        <v>5</v>
      </c>
      <c r="H66" s="24"/>
      <c r="I66" s="25" t="s">
        <v>10</v>
      </c>
      <c r="J66" s="26" t="s">
        <v>11</v>
      </c>
    </row>
    <row r="67" spans="1:11" ht="18" customHeight="1">
      <c r="B67" s="27">
        <v>44632</v>
      </c>
      <c r="C67" s="28">
        <v>90</v>
      </c>
      <c r="D67" s="33" t="s">
        <v>177</v>
      </c>
      <c r="E67" s="73" t="s">
        <v>149</v>
      </c>
      <c r="F67" s="33">
        <v>30001</v>
      </c>
      <c r="G67" s="30" t="s">
        <v>178</v>
      </c>
      <c r="H67" s="30"/>
      <c r="I67" s="31"/>
      <c r="J67" s="32">
        <v>80</v>
      </c>
    </row>
    <row r="68" spans="1:11" ht="18" customHeight="1">
      <c r="B68" s="27">
        <v>44632</v>
      </c>
      <c r="C68" s="28">
        <v>90</v>
      </c>
      <c r="D68" s="33" t="s">
        <v>177</v>
      </c>
      <c r="E68" s="41" t="s">
        <v>149</v>
      </c>
      <c r="F68" s="37">
        <v>30011</v>
      </c>
      <c r="G68" s="34" t="str">
        <f>G67</f>
        <v>Privé Marian</v>
      </c>
      <c r="H68" s="34"/>
      <c r="I68" s="32"/>
      <c r="J68" s="36">
        <v>120</v>
      </c>
    </row>
    <row r="69" spans="1:11" ht="18" customHeight="1">
      <c r="B69" s="27">
        <v>44632</v>
      </c>
      <c r="C69" s="28">
        <v>90</v>
      </c>
      <c r="D69" s="33" t="s">
        <v>177</v>
      </c>
      <c r="E69" s="41" t="s">
        <v>142</v>
      </c>
      <c r="F69" s="37"/>
      <c r="G69" s="34" t="s">
        <v>179</v>
      </c>
      <c r="H69" s="34"/>
      <c r="I69" s="35"/>
      <c r="J69" s="32">
        <v>42</v>
      </c>
    </row>
    <row r="70" spans="1:11" ht="18" customHeight="1">
      <c r="B70" s="27">
        <v>44632</v>
      </c>
      <c r="C70" s="29">
        <v>90</v>
      </c>
      <c r="D70" s="37" t="s">
        <v>177</v>
      </c>
      <c r="E70" s="75" t="s">
        <v>180</v>
      </c>
      <c r="F70" s="76"/>
      <c r="G70" s="30" t="s">
        <v>181</v>
      </c>
      <c r="H70" s="30"/>
      <c r="I70" s="32">
        <v>242</v>
      </c>
      <c r="J70" s="31"/>
    </row>
    <row r="72" spans="1:11">
      <c r="B72" s="1" t="s">
        <v>182</v>
      </c>
      <c r="C72" s="97">
        <v>242</v>
      </c>
      <c r="E72" s="97">
        <v>363</v>
      </c>
      <c r="G72" s="1" t="s">
        <v>183</v>
      </c>
    </row>
    <row r="73" spans="1:11">
      <c r="B73" s="1" t="s">
        <v>184</v>
      </c>
      <c r="C73" s="98">
        <v>42</v>
      </c>
      <c r="E73" s="98">
        <v>63</v>
      </c>
    </row>
    <row r="74" spans="1:11">
      <c r="B74" s="1" t="s">
        <v>185</v>
      </c>
      <c r="C74" s="97">
        <v>200</v>
      </c>
      <c r="E74" s="97">
        <v>300</v>
      </c>
    </row>
    <row r="75" spans="1:11">
      <c r="B75" s="1" t="s">
        <v>186</v>
      </c>
      <c r="C75" s="98">
        <f>0.6*C74</f>
        <v>120</v>
      </c>
      <c r="E75" s="98">
        <f>0.6*E74</f>
        <v>180</v>
      </c>
    </row>
    <row r="76" spans="1:11">
      <c r="B76" s="1" t="s">
        <v>187</v>
      </c>
      <c r="C76" s="97">
        <v>80</v>
      </c>
      <c r="E76" s="97">
        <v>120</v>
      </c>
    </row>
    <row r="78" spans="1:11">
      <c r="A78" s="2" t="s">
        <v>16</v>
      </c>
      <c r="B78" s="1" t="s">
        <v>188</v>
      </c>
    </row>
    <row r="79" spans="1:11" ht="10.9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5.6">
      <c r="A80" s="54"/>
      <c r="B80" s="55" t="s">
        <v>189</v>
      </c>
      <c r="C80" s="54"/>
      <c r="D80" s="54"/>
      <c r="E80" s="54"/>
      <c r="F80" s="54"/>
      <c r="G80" s="54"/>
      <c r="H80" s="54"/>
      <c r="I80" s="54"/>
      <c r="J80" s="54"/>
      <c r="K80" s="54"/>
    </row>
    <row r="81" spans="1:11" ht="10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8" customHeight="1">
      <c r="A82" s="54"/>
      <c r="B82" s="99" t="s">
        <v>127</v>
      </c>
      <c r="C82" s="37">
        <v>14072</v>
      </c>
      <c r="D82" s="100" t="s">
        <v>190</v>
      </c>
      <c r="E82" s="100"/>
      <c r="F82" s="54"/>
      <c r="G82" s="54"/>
      <c r="H82" s="54"/>
      <c r="I82" s="54"/>
      <c r="J82" s="54"/>
      <c r="K82" s="54"/>
    </row>
    <row r="83" spans="1:11" ht="10.9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8" customHeight="1">
      <c r="A84" s="54"/>
      <c r="B84" s="99" t="s">
        <v>0</v>
      </c>
      <c r="C84" s="101">
        <v>50</v>
      </c>
      <c r="D84" s="14"/>
      <c r="E84" s="99" t="s">
        <v>128</v>
      </c>
      <c r="F84" s="101" t="s">
        <v>191</v>
      </c>
      <c r="G84" s="102"/>
      <c r="H84" s="103" t="s">
        <v>129</v>
      </c>
      <c r="I84" s="103"/>
      <c r="J84" s="101" t="s">
        <v>192</v>
      </c>
      <c r="K84" s="54"/>
    </row>
    <row r="85" spans="1:11" ht="18" customHeight="1">
      <c r="A85" s="54"/>
      <c r="B85" s="99" t="s">
        <v>5</v>
      </c>
      <c r="C85" s="104" t="s">
        <v>193</v>
      </c>
      <c r="D85" s="14"/>
      <c r="E85" s="99" t="s">
        <v>19</v>
      </c>
      <c r="F85" s="78" t="s">
        <v>120</v>
      </c>
      <c r="G85" s="14"/>
      <c r="H85" s="103" t="s">
        <v>1</v>
      </c>
      <c r="I85" s="103"/>
      <c r="J85" s="44">
        <v>44633</v>
      </c>
      <c r="K85" s="54"/>
    </row>
    <row r="86" spans="1:11" ht="18" customHeight="1">
      <c r="A86" s="54"/>
      <c r="B86" s="99" t="s">
        <v>130</v>
      </c>
      <c r="C86" s="44">
        <v>44664</v>
      </c>
      <c r="D86" s="105"/>
      <c r="E86" s="99" t="s">
        <v>4</v>
      </c>
      <c r="F86" s="68">
        <v>89632</v>
      </c>
      <c r="G86" s="106"/>
      <c r="H86" s="103" t="s">
        <v>6</v>
      </c>
      <c r="I86" s="103"/>
      <c r="J86" s="64">
        <f>I92+I91+J92+J91</f>
        <v>847</v>
      </c>
      <c r="K86" s="54" t="s">
        <v>7</v>
      </c>
    </row>
    <row r="87" spans="1:11" ht="10.9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5.6">
      <c r="A88" s="54"/>
      <c r="B88" s="107" t="s">
        <v>8</v>
      </c>
      <c r="C88" s="54"/>
      <c r="D88" s="54"/>
      <c r="E88" s="54"/>
      <c r="F88" s="54"/>
      <c r="G88" s="54"/>
      <c r="H88" s="54"/>
      <c r="I88" s="54"/>
      <c r="J88" s="54"/>
      <c r="K88" s="54"/>
    </row>
    <row r="89" spans="1:11" ht="10.9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42.6" customHeight="1">
      <c r="A90" s="14"/>
      <c r="B90" s="66" t="s">
        <v>153</v>
      </c>
      <c r="C90" s="108" t="s">
        <v>5</v>
      </c>
      <c r="D90" s="109"/>
      <c r="E90" s="110"/>
      <c r="F90" s="66" t="s">
        <v>2</v>
      </c>
      <c r="G90" s="66" t="s">
        <v>15</v>
      </c>
      <c r="H90" s="66" t="s">
        <v>125</v>
      </c>
      <c r="I90" s="66" t="s">
        <v>6</v>
      </c>
      <c r="J90" s="66" t="s">
        <v>3</v>
      </c>
      <c r="K90" s="14"/>
    </row>
    <row r="91" spans="1:11" ht="18" customHeight="1">
      <c r="A91" s="54"/>
      <c r="B91" s="45">
        <v>4700</v>
      </c>
      <c r="C91" s="39" t="s">
        <v>194</v>
      </c>
      <c r="D91" s="40"/>
      <c r="E91" s="46"/>
      <c r="F91" s="45">
        <v>1</v>
      </c>
      <c r="G91" s="70">
        <v>0.21</v>
      </c>
      <c r="H91" s="70" t="s">
        <v>121</v>
      </c>
      <c r="I91" s="72">
        <v>400</v>
      </c>
      <c r="J91" s="72">
        <f>G91*I91</f>
        <v>84</v>
      </c>
      <c r="K91" s="54"/>
    </row>
    <row r="92" spans="1:11" ht="18" customHeight="1">
      <c r="A92" s="54"/>
      <c r="B92" s="78" t="s">
        <v>180</v>
      </c>
      <c r="C92" s="39" t="s">
        <v>195</v>
      </c>
      <c r="D92" s="40"/>
      <c r="E92" s="46"/>
      <c r="F92" s="45"/>
      <c r="G92" s="70">
        <v>0.21</v>
      </c>
      <c r="H92" s="70" t="str">
        <f>H91</f>
        <v>excl./hoog</v>
      </c>
      <c r="I92" s="72">
        <v>363</v>
      </c>
      <c r="J92" s="72"/>
      <c r="K92" s="54"/>
    </row>
    <row r="93" spans="1:11" ht="10.9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</row>
    <row r="95" spans="1:11">
      <c r="A95" s="2" t="s">
        <v>13</v>
      </c>
      <c r="B95" s="1" t="s">
        <v>196</v>
      </c>
    </row>
    <row r="96" spans="1:11" ht="15.6">
      <c r="B96" s="18" t="s">
        <v>138</v>
      </c>
      <c r="C96" s="19"/>
      <c r="D96" s="19"/>
      <c r="E96" s="19"/>
      <c r="F96" s="19"/>
      <c r="G96" s="19"/>
      <c r="H96" s="19"/>
      <c r="I96" s="19"/>
      <c r="J96" s="20" t="s">
        <v>139</v>
      </c>
    </row>
    <row r="97" spans="1:10" ht="30">
      <c r="B97" s="21" t="s">
        <v>9</v>
      </c>
      <c r="C97" s="21" t="s">
        <v>0</v>
      </c>
      <c r="D97" s="22" t="s">
        <v>17</v>
      </c>
      <c r="E97" s="21" t="s">
        <v>126</v>
      </c>
      <c r="F97" s="21" t="s">
        <v>18</v>
      </c>
      <c r="G97" s="23" t="s">
        <v>5</v>
      </c>
      <c r="H97" s="24"/>
      <c r="I97" s="25" t="s">
        <v>10</v>
      </c>
      <c r="J97" s="26" t="s">
        <v>11</v>
      </c>
    </row>
    <row r="98" spans="1:10" ht="18" customHeight="1">
      <c r="B98" s="27">
        <v>44633</v>
      </c>
      <c r="C98" s="28">
        <v>50</v>
      </c>
      <c r="D98" s="33" t="s">
        <v>192</v>
      </c>
      <c r="E98" s="73" t="s">
        <v>157</v>
      </c>
      <c r="F98" s="33"/>
      <c r="G98" s="30" t="s">
        <v>194</v>
      </c>
      <c r="H98" s="30"/>
      <c r="I98" s="31">
        <v>400</v>
      </c>
      <c r="J98" s="32"/>
    </row>
    <row r="99" spans="1:10" ht="18" customHeight="1">
      <c r="B99" s="27">
        <v>44633</v>
      </c>
      <c r="C99" s="28">
        <v>50</v>
      </c>
      <c r="D99" s="33" t="s">
        <v>192</v>
      </c>
      <c r="E99" s="41" t="s">
        <v>133</v>
      </c>
      <c r="F99" s="37"/>
      <c r="G99" s="34" t="s">
        <v>190</v>
      </c>
      <c r="H99" s="34"/>
      <c r="I99" s="32">
        <v>84</v>
      </c>
      <c r="J99" s="36"/>
    </row>
    <row r="100" spans="1:10" ht="18" customHeight="1">
      <c r="B100" s="27">
        <v>44633</v>
      </c>
      <c r="C100" s="28">
        <v>50</v>
      </c>
      <c r="D100" s="33" t="s">
        <v>192</v>
      </c>
      <c r="E100" s="41" t="s">
        <v>180</v>
      </c>
      <c r="F100" s="37"/>
      <c r="G100" s="34" t="s">
        <v>68</v>
      </c>
      <c r="H100" s="34"/>
      <c r="I100" s="35">
        <v>363</v>
      </c>
      <c r="J100" s="32"/>
    </row>
    <row r="101" spans="1:10" ht="18" customHeight="1">
      <c r="B101" s="27">
        <v>44633</v>
      </c>
      <c r="C101" s="29">
        <v>50</v>
      </c>
      <c r="D101" s="37" t="s">
        <v>192</v>
      </c>
      <c r="E101" s="75" t="s">
        <v>132</v>
      </c>
      <c r="F101" s="111">
        <v>14072</v>
      </c>
      <c r="G101" s="74">
        <v>89632</v>
      </c>
      <c r="H101" s="74"/>
      <c r="I101" s="32"/>
      <c r="J101" s="31">
        <v>847</v>
      </c>
    </row>
    <row r="103" spans="1:10">
      <c r="A103" s="2" t="s">
        <v>14</v>
      </c>
      <c r="B103" s="10" t="s">
        <v>176</v>
      </c>
    </row>
    <row r="104" spans="1:10" ht="15.6">
      <c r="B104" s="18" t="s">
        <v>138</v>
      </c>
      <c r="C104" s="19"/>
      <c r="D104" s="19"/>
      <c r="E104" s="19"/>
      <c r="F104" s="19"/>
      <c r="G104" s="19"/>
      <c r="H104" s="19"/>
      <c r="I104" s="19"/>
      <c r="J104" s="20" t="s">
        <v>139</v>
      </c>
    </row>
    <row r="105" spans="1:10" ht="30">
      <c r="B105" s="21" t="s">
        <v>9</v>
      </c>
      <c r="C105" s="21" t="s">
        <v>0</v>
      </c>
      <c r="D105" s="22" t="s">
        <v>17</v>
      </c>
      <c r="E105" s="21" t="s">
        <v>126</v>
      </c>
      <c r="F105" s="21" t="s">
        <v>18</v>
      </c>
      <c r="G105" s="23" t="s">
        <v>5</v>
      </c>
      <c r="H105" s="24"/>
      <c r="I105" s="25" t="s">
        <v>10</v>
      </c>
      <c r="J105" s="26" t="s">
        <v>11</v>
      </c>
    </row>
    <row r="106" spans="1:10" ht="18" customHeight="1">
      <c r="B106" s="27">
        <v>44642</v>
      </c>
      <c r="C106" s="28">
        <v>90</v>
      </c>
      <c r="D106" s="33" t="s">
        <v>140</v>
      </c>
      <c r="E106" s="73" t="s">
        <v>197</v>
      </c>
      <c r="F106" s="33"/>
      <c r="G106" s="34" t="s">
        <v>198</v>
      </c>
      <c r="H106" s="34"/>
      <c r="I106" s="35">
        <v>275</v>
      </c>
      <c r="J106" s="36"/>
    </row>
    <row r="107" spans="1:10" ht="18" customHeight="1">
      <c r="B107" s="27">
        <v>44642</v>
      </c>
      <c r="C107" s="29">
        <v>90</v>
      </c>
      <c r="D107" s="37" t="s">
        <v>140</v>
      </c>
      <c r="E107" s="41" t="s">
        <v>180</v>
      </c>
      <c r="F107" s="37"/>
      <c r="G107" s="30" t="s">
        <v>199</v>
      </c>
      <c r="H107" s="30"/>
      <c r="I107" s="32"/>
      <c r="J107" s="32">
        <v>275</v>
      </c>
    </row>
  </sheetData>
  <mergeCells count="62">
    <mergeCell ref="G106:H106"/>
    <mergeCell ref="G107:H107"/>
    <mergeCell ref="G98:H98"/>
    <mergeCell ref="G99:H99"/>
    <mergeCell ref="G100:H100"/>
    <mergeCell ref="G101:H101"/>
    <mergeCell ref="B104:I104"/>
    <mergeCell ref="G105:H105"/>
    <mergeCell ref="H86:I86"/>
    <mergeCell ref="C90:E90"/>
    <mergeCell ref="C91:E91"/>
    <mergeCell ref="C92:E92"/>
    <mergeCell ref="B96:I96"/>
    <mergeCell ref="G97:H97"/>
    <mergeCell ref="G68:H68"/>
    <mergeCell ref="G69:H69"/>
    <mergeCell ref="G70:H70"/>
    <mergeCell ref="D82:E82"/>
    <mergeCell ref="H84:I84"/>
    <mergeCell ref="H85:I85"/>
    <mergeCell ref="F58:H58"/>
    <mergeCell ref="F59:H59"/>
    <mergeCell ref="F60:H60"/>
    <mergeCell ref="B65:I65"/>
    <mergeCell ref="G66:H66"/>
    <mergeCell ref="G67:H67"/>
    <mergeCell ref="I51:J51"/>
    <mergeCell ref="F53:H53"/>
    <mergeCell ref="F54:H54"/>
    <mergeCell ref="F55:H55"/>
    <mergeCell ref="F56:H56"/>
    <mergeCell ref="F57:H57"/>
    <mergeCell ref="G44:H44"/>
    <mergeCell ref="G45:H45"/>
    <mergeCell ref="G46:H46"/>
    <mergeCell ref="G47:H47"/>
    <mergeCell ref="G48:H48"/>
    <mergeCell ref="E51:H52"/>
    <mergeCell ref="E32:F32"/>
    <mergeCell ref="E33:F33"/>
    <mergeCell ref="E37:F37"/>
    <mergeCell ref="E38:F38"/>
    <mergeCell ref="E39:F39"/>
    <mergeCell ref="B43:I43"/>
    <mergeCell ref="B21:I21"/>
    <mergeCell ref="G22:H22"/>
    <mergeCell ref="G23:H23"/>
    <mergeCell ref="G24:H24"/>
    <mergeCell ref="G25:H25"/>
    <mergeCell ref="G26:H26"/>
    <mergeCell ref="B11:I11"/>
    <mergeCell ref="G12:H12"/>
    <mergeCell ref="G13:H13"/>
    <mergeCell ref="G14:H14"/>
    <mergeCell ref="G15:H15"/>
    <mergeCell ref="G16:H16"/>
    <mergeCell ref="B3:I3"/>
    <mergeCell ref="G4:H4"/>
    <mergeCell ref="G5:H5"/>
    <mergeCell ref="G6:H6"/>
    <mergeCell ref="G7:H7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31A0-0E20-4DD7-BA48-7C17526006BE}">
  <dimension ref="A1:J155"/>
  <sheetViews>
    <sheetView showGridLines="0" topLeftCell="A146" workbookViewId="0">
      <selection activeCell="A157" sqref="A157:XFD235"/>
    </sheetView>
  </sheetViews>
  <sheetFormatPr defaultRowHeight="15"/>
  <cols>
    <col min="1" max="1" width="2.88671875" style="2" customWidth="1"/>
    <col min="2" max="2" width="14.21875" style="1" customWidth="1"/>
    <col min="3" max="3" width="13.33203125" style="1" customWidth="1"/>
    <col min="4" max="4" width="11.21875" style="1" customWidth="1"/>
    <col min="5" max="5" width="18.21875" style="1" customWidth="1"/>
    <col min="6" max="6" width="13" style="1" customWidth="1"/>
    <col min="7" max="7" width="13.44140625" style="1" customWidth="1"/>
    <col min="8" max="8" width="10.77734375" style="1" customWidth="1"/>
    <col min="9" max="9" width="14" style="1" customWidth="1"/>
    <col min="10" max="10" width="13.33203125" style="1" customWidth="1"/>
    <col min="11" max="11" width="10.33203125" style="1" customWidth="1"/>
    <col min="12" max="12" width="6.5546875" style="1" customWidth="1"/>
    <col min="13" max="13" width="2.44140625" style="1" customWidth="1"/>
    <col min="14" max="16384" width="8.88671875" style="1"/>
  </cols>
  <sheetData>
    <row r="1" spans="1:7" ht="15.6">
      <c r="B1" s="17" t="s">
        <v>200</v>
      </c>
    </row>
    <row r="2" spans="1:7">
      <c r="A2" s="2" t="s">
        <v>12</v>
      </c>
      <c r="B2" s="1" t="s">
        <v>201</v>
      </c>
    </row>
    <row r="3" spans="1:7">
      <c r="B3" s="1" t="s">
        <v>202</v>
      </c>
      <c r="E3" s="97"/>
      <c r="G3" s="112">
        <v>85000</v>
      </c>
    </row>
    <row r="4" spans="1:7">
      <c r="B4" s="1" t="s">
        <v>203</v>
      </c>
      <c r="D4" s="1" t="s">
        <v>204</v>
      </c>
      <c r="E4" s="97"/>
      <c r="F4" s="112">
        <f>0.04*200000</f>
        <v>8000</v>
      </c>
    </row>
    <row r="5" spans="1:7">
      <c r="B5" s="1" t="s">
        <v>205</v>
      </c>
      <c r="D5" s="1" t="str">
        <f>D4</f>
        <v>4% x € 200.000</v>
      </c>
      <c r="E5" s="97"/>
      <c r="F5" s="113">
        <v>8000</v>
      </c>
      <c r="G5" s="112"/>
    </row>
    <row r="6" spans="1:7">
      <c r="E6" s="97"/>
      <c r="F6" s="112"/>
      <c r="G6" s="113">
        <f>SUM(F4:F5)</f>
        <v>16000</v>
      </c>
    </row>
    <row r="7" spans="1:7">
      <c r="E7" s="97"/>
      <c r="F7" s="112"/>
      <c r="G7" s="112">
        <f>G3-G6</f>
        <v>69000</v>
      </c>
    </row>
    <row r="8" spans="1:7">
      <c r="B8" s="1" t="s">
        <v>206</v>
      </c>
      <c r="E8" s="97"/>
      <c r="F8" s="112">
        <v>40000</v>
      </c>
      <c r="G8" s="112"/>
    </row>
    <row r="9" spans="1:7">
      <c r="B9" s="1" t="s">
        <v>207</v>
      </c>
      <c r="F9" s="113">
        <v>40000</v>
      </c>
      <c r="G9" s="112"/>
    </row>
    <row r="10" spans="1:7">
      <c r="G10" s="113">
        <f>SUM(F8:F9)</f>
        <v>80000</v>
      </c>
    </row>
    <row r="11" spans="1:7">
      <c r="G11" s="112">
        <f>G7-G10</f>
        <v>-11000</v>
      </c>
    </row>
    <row r="12" spans="1:7">
      <c r="B12" s="1" t="s">
        <v>208</v>
      </c>
      <c r="D12" s="1" t="s">
        <v>209</v>
      </c>
      <c r="F12" s="112">
        <f>G11/2</f>
        <v>-5500</v>
      </c>
    </row>
    <row r="13" spans="1:7">
      <c r="B13" s="1" t="s">
        <v>210</v>
      </c>
      <c r="D13" s="1" t="s">
        <v>209</v>
      </c>
      <c r="F13" s="112">
        <f>F12</f>
        <v>-5500</v>
      </c>
    </row>
    <row r="15" spans="1:7">
      <c r="B15" s="1" t="s">
        <v>208</v>
      </c>
      <c r="D15" s="112">
        <f>F4+F8+F12</f>
        <v>42500</v>
      </c>
    </row>
    <row r="16" spans="1:7">
      <c r="B16" s="1" t="s">
        <v>210</v>
      </c>
      <c r="D16" s="112">
        <f>F5+F9+F13</f>
        <v>42500</v>
      </c>
    </row>
    <row r="19" spans="1:10">
      <c r="A19" s="2" t="s">
        <v>16</v>
      </c>
      <c r="B19" s="1" t="s">
        <v>176</v>
      </c>
    </row>
    <row r="20" spans="1:10" ht="15.6">
      <c r="B20" s="18" t="s">
        <v>138</v>
      </c>
      <c r="C20" s="19"/>
      <c r="D20" s="19"/>
      <c r="E20" s="19"/>
      <c r="F20" s="19"/>
      <c r="G20" s="19"/>
      <c r="H20" s="19"/>
      <c r="I20" s="19"/>
      <c r="J20" s="20" t="s">
        <v>139</v>
      </c>
    </row>
    <row r="21" spans="1:10" ht="30">
      <c r="B21" s="26" t="s">
        <v>9</v>
      </c>
      <c r="C21" s="26" t="s">
        <v>0</v>
      </c>
      <c r="D21" s="25" t="s">
        <v>17</v>
      </c>
      <c r="E21" s="26" t="s">
        <v>126</v>
      </c>
      <c r="F21" s="26" t="s">
        <v>18</v>
      </c>
      <c r="G21" s="146" t="s">
        <v>5</v>
      </c>
      <c r="H21" s="147"/>
      <c r="I21" s="25" t="s">
        <v>10</v>
      </c>
      <c r="J21" s="26" t="s">
        <v>11</v>
      </c>
    </row>
    <row r="22" spans="1:10" ht="18" customHeight="1">
      <c r="B22" s="47">
        <v>44926</v>
      </c>
      <c r="C22" s="37">
        <v>90</v>
      </c>
      <c r="D22" s="37" t="s">
        <v>131</v>
      </c>
      <c r="E22" s="41" t="s">
        <v>147</v>
      </c>
      <c r="F22" s="37"/>
      <c r="G22" s="42">
        <v>2022</v>
      </c>
      <c r="H22" s="50"/>
      <c r="I22" s="31">
        <v>85000</v>
      </c>
      <c r="J22" s="32"/>
    </row>
    <row r="23" spans="1:10" ht="18" customHeight="1">
      <c r="B23" s="47">
        <v>44926</v>
      </c>
      <c r="C23" s="37">
        <v>90</v>
      </c>
      <c r="D23" s="37" t="s">
        <v>131</v>
      </c>
      <c r="E23" s="41" t="s">
        <v>180</v>
      </c>
      <c r="F23" s="37"/>
      <c r="G23" s="42" t="s">
        <v>211</v>
      </c>
      <c r="H23" s="50"/>
      <c r="I23" s="32"/>
      <c r="J23" s="32">
        <v>42500</v>
      </c>
    </row>
    <row r="24" spans="1:10" ht="18" customHeight="1">
      <c r="B24" s="47">
        <v>44926</v>
      </c>
      <c r="C24" s="37">
        <v>90</v>
      </c>
      <c r="D24" s="37" t="s">
        <v>131</v>
      </c>
      <c r="E24" s="78" t="s">
        <v>212</v>
      </c>
      <c r="F24" s="38"/>
      <c r="G24" s="39" t="str">
        <f>G23</f>
        <v>winst 2022</v>
      </c>
      <c r="H24" s="46"/>
      <c r="I24" s="38"/>
      <c r="J24" s="31">
        <v>42500</v>
      </c>
    </row>
    <row r="27" spans="1:10" ht="15.6">
      <c r="B27" s="17" t="s">
        <v>213</v>
      </c>
    </row>
    <row r="28" spans="1:10">
      <c r="A28" s="2" t="s">
        <v>12</v>
      </c>
      <c r="B28" s="1" t="s">
        <v>214</v>
      </c>
    </row>
    <row r="29" spans="1:10">
      <c r="B29" s="1" t="s">
        <v>202</v>
      </c>
      <c r="E29" s="97"/>
      <c r="G29" s="112">
        <v>45000</v>
      </c>
    </row>
    <row r="30" spans="1:10">
      <c r="B30" s="1" t="s">
        <v>215</v>
      </c>
      <c r="D30" s="1" t="s">
        <v>216</v>
      </c>
      <c r="E30" s="97"/>
      <c r="F30" s="112">
        <v>4000</v>
      </c>
    </row>
    <row r="31" spans="1:10">
      <c r="B31" s="1" t="s">
        <v>217</v>
      </c>
      <c r="D31" s="1" t="str">
        <f>D30</f>
        <v>4% x € 100.000</v>
      </c>
      <c r="E31" s="97"/>
      <c r="F31" s="113">
        <v>4000</v>
      </c>
      <c r="G31" s="112"/>
    </row>
    <row r="32" spans="1:10">
      <c r="E32" s="97"/>
      <c r="F32" s="112"/>
      <c r="G32" s="113">
        <f>SUM(F30:F31)</f>
        <v>8000</v>
      </c>
    </row>
    <row r="33" spans="1:10">
      <c r="E33" s="97"/>
      <c r="F33" s="112"/>
      <c r="G33" s="112">
        <f>G29-G32</f>
        <v>37000</v>
      </c>
    </row>
    <row r="34" spans="1:10">
      <c r="B34" s="1" t="s">
        <v>218</v>
      </c>
      <c r="D34" s="1" t="s">
        <v>219</v>
      </c>
      <c r="F34" s="112">
        <v>14800</v>
      </c>
    </row>
    <row r="35" spans="1:10">
      <c r="B35" s="1" t="s">
        <v>220</v>
      </c>
      <c r="D35" s="1" t="s">
        <v>221</v>
      </c>
      <c r="F35" s="112">
        <v>22200</v>
      </c>
    </row>
    <row r="37" spans="1:10">
      <c r="B37" s="1" t="s">
        <v>218</v>
      </c>
      <c r="D37" s="112">
        <f>F30+F34</f>
        <v>18800</v>
      </c>
    </row>
    <row r="38" spans="1:10">
      <c r="B38" s="1" t="s">
        <v>220</v>
      </c>
      <c r="D38" s="112">
        <f>F31+F35</f>
        <v>26200</v>
      </c>
    </row>
    <row r="40" spans="1:10">
      <c r="A40" s="2" t="s">
        <v>16</v>
      </c>
      <c r="B40" s="1" t="s">
        <v>176</v>
      </c>
    </row>
    <row r="41" spans="1:10" ht="15.6">
      <c r="B41" s="18" t="s">
        <v>138</v>
      </c>
      <c r="C41" s="19"/>
      <c r="D41" s="19"/>
      <c r="E41" s="19"/>
      <c r="F41" s="19"/>
      <c r="G41" s="19"/>
      <c r="H41" s="19"/>
      <c r="I41" s="19"/>
      <c r="J41" s="20" t="s">
        <v>139</v>
      </c>
    </row>
    <row r="42" spans="1:10" ht="30">
      <c r="B42" s="26" t="s">
        <v>9</v>
      </c>
      <c r="C42" s="26" t="s">
        <v>0</v>
      </c>
      <c r="D42" s="25" t="s">
        <v>17</v>
      </c>
      <c r="E42" s="26" t="s">
        <v>126</v>
      </c>
      <c r="F42" s="26" t="s">
        <v>18</v>
      </c>
      <c r="G42" s="146" t="s">
        <v>5</v>
      </c>
      <c r="H42" s="147"/>
      <c r="I42" s="25" t="s">
        <v>10</v>
      </c>
      <c r="J42" s="26" t="s">
        <v>11</v>
      </c>
    </row>
    <row r="43" spans="1:10">
      <c r="B43" s="47">
        <v>44926</v>
      </c>
      <c r="C43" s="37">
        <v>90</v>
      </c>
      <c r="D43" s="37" t="s">
        <v>222</v>
      </c>
      <c r="E43" s="41" t="s">
        <v>147</v>
      </c>
      <c r="F43" s="37"/>
      <c r="G43" s="42">
        <v>2022</v>
      </c>
      <c r="H43" s="50"/>
      <c r="I43" s="31">
        <v>45000</v>
      </c>
      <c r="J43" s="32"/>
    </row>
    <row r="44" spans="1:10">
      <c r="B44" s="47">
        <v>44926</v>
      </c>
      <c r="C44" s="37">
        <v>90</v>
      </c>
      <c r="D44" s="37" t="s">
        <v>222</v>
      </c>
      <c r="E44" s="41" t="s">
        <v>180</v>
      </c>
      <c r="F44" s="37"/>
      <c r="G44" s="42" t="s">
        <v>211</v>
      </c>
      <c r="H44" s="50"/>
      <c r="I44" s="32"/>
      <c r="J44" s="32">
        <v>18800</v>
      </c>
    </row>
    <row r="45" spans="1:10">
      <c r="B45" s="47">
        <v>44926</v>
      </c>
      <c r="C45" s="37">
        <v>90</v>
      </c>
      <c r="D45" s="37" t="s">
        <v>222</v>
      </c>
      <c r="E45" s="78" t="s">
        <v>212</v>
      </c>
      <c r="F45" s="38"/>
      <c r="G45" s="39" t="str">
        <f>G44</f>
        <v>winst 2022</v>
      </c>
      <c r="H45" s="46"/>
      <c r="I45" s="38"/>
      <c r="J45" s="31">
        <v>26200</v>
      </c>
    </row>
    <row r="47" spans="1:10">
      <c r="A47" s="2" t="s">
        <v>13</v>
      </c>
      <c r="B47" s="1" t="s">
        <v>223</v>
      </c>
    </row>
    <row r="48" spans="1:10" ht="18" customHeight="1">
      <c r="B48" s="114" t="s">
        <v>224</v>
      </c>
      <c r="C48" s="115"/>
      <c r="D48" s="115"/>
      <c r="E48" s="115"/>
      <c r="F48" s="115"/>
      <c r="G48" s="116" t="s">
        <v>7</v>
      </c>
    </row>
    <row r="49" spans="1:8" ht="18" customHeight="1">
      <c r="B49" s="150"/>
      <c r="C49" s="151"/>
      <c r="D49" s="151"/>
      <c r="E49" s="152"/>
      <c r="F49" s="117" t="s">
        <v>10</v>
      </c>
      <c r="G49" s="117" t="s">
        <v>11</v>
      </c>
    </row>
    <row r="50" spans="1:8" ht="18" customHeight="1">
      <c r="B50" s="118">
        <v>605</v>
      </c>
      <c r="C50" s="119" t="s">
        <v>225</v>
      </c>
      <c r="D50" s="148"/>
      <c r="E50" s="149"/>
      <c r="F50" s="120">
        <v>50000</v>
      </c>
      <c r="G50" s="121"/>
    </row>
    <row r="51" spans="1:8" ht="18" customHeight="1">
      <c r="B51" s="118">
        <v>600</v>
      </c>
      <c r="C51" s="119" t="s">
        <v>172</v>
      </c>
      <c r="D51" s="148"/>
      <c r="E51" s="149"/>
      <c r="F51" s="121"/>
      <c r="G51" s="120">
        <v>150000</v>
      </c>
    </row>
    <row r="52" spans="1:8" ht="18" customHeight="1">
      <c r="B52" s="118">
        <v>610</v>
      </c>
      <c r="C52" s="119" t="s">
        <v>174</v>
      </c>
      <c r="D52" s="148"/>
      <c r="E52" s="149"/>
      <c r="F52" s="121"/>
      <c r="G52" s="120">
        <v>100000</v>
      </c>
    </row>
    <row r="53" spans="1:8" ht="18" customHeight="1">
      <c r="B53" s="118">
        <v>685</v>
      </c>
      <c r="C53" s="119" t="s">
        <v>226</v>
      </c>
      <c r="D53" s="148"/>
      <c r="E53" s="149"/>
      <c r="F53" s="122">
        <v>1200</v>
      </c>
      <c r="G53" s="122"/>
    </row>
    <row r="54" spans="1:8" ht="18" customHeight="1">
      <c r="B54" s="118">
        <v>695</v>
      </c>
      <c r="C54" s="119" t="s">
        <v>227</v>
      </c>
      <c r="D54" s="148"/>
      <c r="E54" s="149"/>
      <c r="F54" s="122"/>
      <c r="G54" s="122">
        <v>6200</v>
      </c>
    </row>
    <row r="55" spans="1:8" ht="18" customHeight="1">
      <c r="B55" s="118">
        <v>900</v>
      </c>
      <c r="C55" s="119" t="s">
        <v>88</v>
      </c>
      <c r="D55" s="148"/>
      <c r="E55" s="149"/>
      <c r="F55" s="121"/>
      <c r="G55" s="121"/>
    </row>
    <row r="58" spans="1:8" ht="15.6">
      <c r="B58" s="17" t="s">
        <v>228</v>
      </c>
    </row>
    <row r="59" spans="1:8">
      <c r="A59" s="2" t="s">
        <v>12</v>
      </c>
      <c r="B59" s="51" t="s">
        <v>229</v>
      </c>
    </row>
    <row r="60" spans="1:8">
      <c r="E60" s="123" t="s">
        <v>145</v>
      </c>
      <c r="F60" s="123"/>
      <c r="G60" s="123" t="s">
        <v>146</v>
      </c>
      <c r="H60" s="123"/>
    </row>
    <row r="61" spans="1:8" s="15" customFormat="1">
      <c r="A61" s="124"/>
      <c r="B61" s="123" t="s">
        <v>144</v>
      </c>
      <c r="C61" s="123"/>
      <c r="E61" s="125" t="s">
        <v>10</v>
      </c>
      <c r="F61" s="125" t="s">
        <v>11</v>
      </c>
      <c r="G61" s="125" t="s">
        <v>10</v>
      </c>
      <c r="H61" s="125" t="s">
        <v>11</v>
      </c>
    </row>
    <row r="62" spans="1:8" ht="15.6">
      <c r="B62" s="126" t="s">
        <v>230</v>
      </c>
      <c r="C62" s="127" t="s">
        <v>20</v>
      </c>
      <c r="E62" s="128">
        <v>650000</v>
      </c>
      <c r="F62" s="129"/>
      <c r="G62" s="130"/>
      <c r="H62" s="131"/>
    </row>
    <row r="63" spans="1:8" ht="15.6">
      <c r="B63" s="126" t="s">
        <v>231</v>
      </c>
      <c r="C63" s="127" t="s">
        <v>232</v>
      </c>
      <c r="E63" s="132"/>
      <c r="F63" s="133">
        <v>180000</v>
      </c>
      <c r="G63" s="130"/>
      <c r="H63" s="131"/>
    </row>
    <row r="64" spans="1:8" ht="15.6">
      <c r="B64" s="126" t="s">
        <v>136</v>
      </c>
      <c r="C64" s="127" t="s">
        <v>24</v>
      </c>
      <c r="E64" s="128">
        <v>220000</v>
      </c>
      <c r="F64" s="129"/>
      <c r="G64" s="130"/>
      <c r="H64" s="131"/>
    </row>
    <row r="65" spans="2:8" ht="15.6">
      <c r="B65" s="126" t="s">
        <v>137</v>
      </c>
      <c r="C65" s="127" t="s">
        <v>233</v>
      </c>
      <c r="E65" s="132"/>
      <c r="F65" s="133">
        <v>170000</v>
      </c>
      <c r="G65" s="130"/>
      <c r="H65" s="131"/>
    </row>
    <row r="66" spans="2:8" ht="15.6">
      <c r="B66" s="126" t="s">
        <v>163</v>
      </c>
      <c r="C66" s="127" t="s">
        <v>234</v>
      </c>
      <c r="E66" s="132"/>
      <c r="F66" s="133">
        <v>250000</v>
      </c>
      <c r="G66" s="130"/>
      <c r="H66" s="131"/>
    </row>
    <row r="67" spans="2:8" ht="15.6">
      <c r="B67" s="126" t="s">
        <v>161</v>
      </c>
      <c r="C67" s="127" t="s">
        <v>235</v>
      </c>
      <c r="E67" s="128">
        <v>100000</v>
      </c>
      <c r="F67" s="129"/>
      <c r="G67" s="130"/>
      <c r="H67" s="131"/>
    </row>
    <row r="68" spans="2:8" ht="15.6">
      <c r="B68" s="126" t="s">
        <v>165</v>
      </c>
      <c r="C68" s="127" t="s">
        <v>236</v>
      </c>
      <c r="E68" s="132"/>
      <c r="F68" s="133">
        <v>250000</v>
      </c>
      <c r="G68" s="130"/>
      <c r="H68" s="131"/>
    </row>
    <row r="69" spans="2:8" ht="15.6">
      <c r="B69" s="126" t="s">
        <v>180</v>
      </c>
      <c r="C69" s="127" t="s">
        <v>237</v>
      </c>
      <c r="E69" s="128">
        <v>53000</v>
      </c>
      <c r="F69" s="129"/>
      <c r="G69" s="130"/>
      <c r="H69" s="131"/>
    </row>
    <row r="70" spans="2:8" ht="15.6">
      <c r="B70" s="126" t="s">
        <v>212</v>
      </c>
      <c r="C70" s="127" t="s">
        <v>238</v>
      </c>
      <c r="E70" s="128">
        <v>24000</v>
      </c>
      <c r="F70" s="129"/>
      <c r="G70" s="130"/>
      <c r="H70" s="131"/>
    </row>
    <row r="71" spans="2:8" ht="15.6">
      <c r="B71" s="126" t="s">
        <v>239</v>
      </c>
      <c r="C71" s="127" t="s">
        <v>28</v>
      </c>
      <c r="E71" s="132"/>
      <c r="F71" s="133">
        <v>200000</v>
      </c>
      <c r="G71" s="130"/>
      <c r="H71" s="131"/>
    </row>
    <row r="72" spans="2:8" ht="15.6">
      <c r="B72" s="126" t="s">
        <v>147</v>
      </c>
      <c r="C72" s="127" t="s">
        <v>202</v>
      </c>
      <c r="E72" s="132"/>
      <c r="F72" s="129"/>
      <c r="G72" s="128">
        <v>245000</v>
      </c>
      <c r="H72" s="131"/>
    </row>
    <row r="73" spans="2:8" ht="15.6">
      <c r="B73" s="134">
        <v>1050</v>
      </c>
      <c r="C73" s="127" t="s">
        <v>30</v>
      </c>
      <c r="E73" s="128">
        <v>166800</v>
      </c>
      <c r="F73" s="129"/>
      <c r="G73" s="130"/>
      <c r="H73" s="131"/>
    </row>
    <row r="74" spans="2:8" ht="15.6">
      <c r="B74" s="134">
        <v>1100</v>
      </c>
      <c r="C74" s="127" t="s">
        <v>34</v>
      </c>
      <c r="E74" s="128">
        <v>102875</v>
      </c>
      <c r="F74" s="129"/>
      <c r="G74" s="130"/>
      <c r="H74" s="131"/>
    </row>
    <row r="75" spans="2:8" ht="15.6">
      <c r="B75" s="134">
        <v>1400</v>
      </c>
      <c r="C75" s="127" t="s">
        <v>40</v>
      </c>
      <c r="E75" s="132"/>
      <c r="F75" s="133">
        <v>118870</v>
      </c>
      <c r="G75" s="130"/>
      <c r="H75" s="131"/>
    </row>
    <row r="76" spans="2:8" ht="15.6">
      <c r="B76" s="134">
        <v>1680</v>
      </c>
      <c r="C76" s="127" t="s">
        <v>240</v>
      </c>
      <c r="E76" s="132"/>
      <c r="F76" s="133">
        <v>48640</v>
      </c>
      <c r="G76" s="130"/>
      <c r="H76" s="131"/>
    </row>
    <row r="77" spans="2:8" ht="15.6">
      <c r="B77" s="134">
        <v>3000</v>
      </c>
      <c r="C77" s="127" t="s">
        <v>47</v>
      </c>
      <c r="E77" s="128">
        <v>145835</v>
      </c>
      <c r="F77" s="129"/>
      <c r="G77" s="130"/>
      <c r="H77" s="131"/>
    </row>
    <row r="78" spans="2:8" ht="15.6">
      <c r="B78" s="134">
        <v>4000</v>
      </c>
      <c r="C78" s="127" t="s">
        <v>48</v>
      </c>
      <c r="E78" s="128">
        <v>263000</v>
      </c>
      <c r="F78" s="129"/>
      <c r="G78" s="135">
        <v>263000</v>
      </c>
      <c r="H78" s="129"/>
    </row>
    <row r="79" spans="2:8" ht="15.6">
      <c r="B79" s="134">
        <v>4050</v>
      </c>
      <c r="C79" s="127" t="s">
        <v>49</v>
      </c>
      <c r="E79" s="128">
        <v>85050</v>
      </c>
      <c r="F79" s="129"/>
      <c r="G79" s="135">
        <v>85050</v>
      </c>
      <c r="H79" s="129"/>
    </row>
    <row r="80" spans="2:8" ht="15.6">
      <c r="B80" s="134">
        <v>4100</v>
      </c>
      <c r="C80" s="127" t="s">
        <v>50</v>
      </c>
      <c r="E80" s="128">
        <v>72375</v>
      </c>
      <c r="F80" s="129"/>
      <c r="G80" s="135">
        <v>72375</v>
      </c>
      <c r="H80" s="129"/>
    </row>
    <row r="81" spans="1:8" ht="15.6">
      <c r="B81" s="134">
        <v>4250</v>
      </c>
      <c r="C81" s="127" t="s">
        <v>53</v>
      </c>
      <c r="E81" s="128">
        <v>27500</v>
      </c>
      <c r="F81" s="129"/>
      <c r="G81" s="135">
        <v>27500</v>
      </c>
      <c r="H81" s="129"/>
    </row>
    <row r="82" spans="1:8" ht="15.6">
      <c r="B82" s="134">
        <v>4500</v>
      </c>
      <c r="C82" s="127" t="s">
        <v>241</v>
      </c>
      <c r="E82" s="128">
        <v>33950</v>
      </c>
      <c r="F82" s="129"/>
      <c r="G82" s="135">
        <v>33950</v>
      </c>
      <c r="H82" s="129"/>
    </row>
    <row r="83" spans="1:8" ht="15.6">
      <c r="B83" s="134">
        <v>4700</v>
      </c>
      <c r="C83" s="127" t="s">
        <v>68</v>
      </c>
      <c r="E83" s="128">
        <v>43695</v>
      </c>
      <c r="F83" s="129"/>
      <c r="G83" s="135">
        <v>43695</v>
      </c>
      <c r="H83" s="129"/>
    </row>
    <row r="84" spans="1:8" ht="15.6">
      <c r="B84" s="134">
        <v>4990</v>
      </c>
      <c r="C84" s="127" t="s">
        <v>61</v>
      </c>
      <c r="E84" s="128">
        <v>69870</v>
      </c>
      <c r="F84" s="129"/>
      <c r="G84" s="135">
        <v>69870</v>
      </c>
      <c r="H84" s="129"/>
    </row>
    <row r="85" spans="1:8" ht="15.6">
      <c r="B85" s="134">
        <v>7000</v>
      </c>
      <c r="C85" s="127" t="s">
        <v>62</v>
      </c>
      <c r="E85" s="128">
        <v>8845000</v>
      </c>
      <c r="F85" s="129"/>
      <c r="G85" s="135">
        <v>8845000</v>
      </c>
      <c r="H85" s="129"/>
    </row>
    <row r="86" spans="1:8" ht="15.6">
      <c r="B86" s="134">
        <v>8500</v>
      </c>
      <c r="C86" s="127" t="s">
        <v>242</v>
      </c>
      <c r="E86" s="132"/>
      <c r="F86" s="133">
        <v>9707349</v>
      </c>
      <c r="G86" s="136"/>
      <c r="H86" s="133">
        <v>9707349</v>
      </c>
    </row>
    <row r="87" spans="1:8" ht="15.6">
      <c r="B87" s="134">
        <v>9100</v>
      </c>
      <c r="C87" s="127" t="s">
        <v>67</v>
      </c>
      <c r="E87" s="128">
        <v>18635</v>
      </c>
      <c r="F87" s="129"/>
      <c r="G87" s="135">
        <v>18635</v>
      </c>
      <c r="H87" s="131"/>
    </row>
    <row r="88" spans="1:8" ht="15.6" thickBot="1">
      <c r="B88" s="134">
        <v>9600</v>
      </c>
      <c r="C88" s="127" t="s">
        <v>81</v>
      </c>
      <c r="E88" s="137">
        <v>3274</v>
      </c>
      <c r="F88" s="138"/>
      <c r="G88" s="139">
        <v>3274</v>
      </c>
      <c r="H88" s="140"/>
    </row>
    <row r="89" spans="1:8" ht="15.6">
      <c r="B89" s="141"/>
      <c r="C89"/>
      <c r="E89" s="128">
        <v>10924859</v>
      </c>
      <c r="F89" s="133">
        <v>10924859</v>
      </c>
      <c r="G89" s="133">
        <f>SUM(G62:G88)</f>
        <v>9707349</v>
      </c>
      <c r="H89" s="133">
        <f>SUM(H62:H88)</f>
        <v>9707349</v>
      </c>
    </row>
    <row r="90" spans="1:8">
      <c r="A90" s="2" t="s">
        <v>16</v>
      </c>
      <c r="B90" s="51" t="s">
        <v>243</v>
      </c>
    </row>
    <row r="91" spans="1:8">
      <c r="B91" s="1" t="s">
        <v>202</v>
      </c>
      <c r="E91" s="97"/>
      <c r="G91" s="112">
        <v>245000</v>
      </c>
    </row>
    <row r="92" spans="1:8">
      <c r="B92" s="1" t="s">
        <v>244</v>
      </c>
      <c r="D92" s="1" t="s">
        <v>245</v>
      </c>
      <c r="E92" s="97"/>
      <c r="F92" s="112">
        <v>9000</v>
      </c>
    </row>
    <row r="93" spans="1:8">
      <c r="B93" s="1" t="s">
        <v>246</v>
      </c>
      <c r="D93" s="1" t="s">
        <v>247</v>
      </c>
      <c r="E93" s="97"/>
      <c r="F93" s="113">
        <v>15000</v>
      </c>
      <c r="G93" s="112"/>
    </row>
    <row r="94" spans="1:8">
      <c r="E94" s="97"/>
      <c r="F94" s="112"/>
      <c r="G94" s="113">
        <f>SUM(F92:F93)</f>
        <v>24000</v>
      </c>
    </row>
    <row r="95" spans="1:8">
      <c r="E95" s="97"/>
      <c r="F95" s="112"/>
      <c r="G95" s="112">
        <f>G91-G94</f>
        <v>221000</v>
      </c>
    </row>
    <row r="96" spans="1:8">
      <c r="B96" s="1" t="s">
        <v>248</v>
      </c>
      <c r="D96" s="1" t="s">
        <v>249</v>
      </c>
      <c r="F96" s="112">
        <v>100000</v>
      </c>
    </row>
    <row r="97" spans="1:10">
      <c r="B97" s="1" t="s">
        <v>250</v>
      </c>
      <c r="F97" s="112">
        <v>100000</v>
      </c>
    </row>
    <row r="98" spans="1:10">
      <c r="G98" s="113">
        <f>SUM(F96:F97)</f>
        <v>200000</v>
      </c>
    </row>
    <row r="99" spans="1:10">
      <c r="D99" s="112"/>
      <c r="G99" s="112">
        <f>G95-G98</f>
        <v>21000</v>
      </c>
    </row>
    <row r="100" spans="1:10">
      <c r="B100" s="1" t="s">
        <v>248</v>
      </c>
      <c r="D100" s="112" t="s">
        <v>251</v>
      </c>
      <c r="F100" s="112">
        <f>0.5*G99</f>
        <v>10500</v>
      </c>
    </row>
    <row r="101" spans="1:10">
      <c r="B101" s="1" t="s">
        <v>250</v>
      </c>
      <c r="D101" s="112"/>
      <c r="F101" s="112">
        <f>0.5*G99</f>
        <v>10500</v>
      </c>
    </row>
    <row r="103" spans="1:10">
      <c r="B103" s="1" t="s">
        <v>248</v>
      </c>
      <c r="C103" s="112">
        <f>F92+F96+F100</f>
        <v>119500</v>
      </c>
    </row>
    <row r="104" spans="1:10">
      <c r="B104" s="1" t="s">
        <v>250</v>
      </c>
      <c r="C104" s="112">
        <f>F93+F97+F101</f>
        <v>125500</v>
      </c>
    </row>
    <row r="106" spans="1:10" ht="15.6">
      <c r="A106" s="2" t="s">
        <v>13</v>
      </c>
      <c r="B106" s="18" t="s">
        <v>138</v>
      </c>
      <c r="C106" s="19"/>
      <c r="D106" s="19"/>
      <c r="E106" s="19"/>
      <c r="F106" s="19"/>
      <c r="G106" s="19"/>
      <c r="H106" s="19"/>
      <c r="I106" s="19"/>
      <c r="J106" s="20" t="s">
        <v>139</v>
      </c>
    </row>
    <row r="107" spans="1:10" ht="30">
      <c r="B107" s="26" t="s">
        <v>9</v>
      </c>
      <c r="C107" s="26" t="s">
        <v>0</v>
      </c>
      <c r="D107" s="25" t="s">
        <v>17</v>
      </c>
      <c r="E107" s="26" t="s">
        <v>126</v>
      </c>
      <c r="F107" s="26" t="s">
        <v>18</v>
      </c>
      <c r="G107" s="146" t="s">
        <v>5</v>
      </c>
      <c r="H107" s="147"/>
      <c r="I107" s="25" t="s">
        <v>10</v>
      </c>
      <c r="J107" s="26" t="s">
        <v>11</v>
      </c>
    </row>
    <row r="108" spans="1:10" ht="18" customHeight="1">
      <c r="B108" s="47">
        <v>44926</v>
      </c>
      <c r="C108" s="37">
        <v>90</v>
      </c>
      <c r="D108" s="37" t="s">
        <v>252</v>
      </c>
      <c r="E108" s="41" t="s">
        <v>147</v>
      </c>
      <c r="F108" s="37"/>
      <c r="G108" s="42">
        <v>2022</v>
      </c>
      <c r="H108" s="50"/>
      <c r="I108" s="31">
        <v>245000</v>
      </c>
      <c r="J108" s="32"/>
    </row>
    <row r="109" spans="1:10" ht="18" customHeight="1">
      <c r="B109" s="47">
        <v>44926</v>
      </c>
      <c r="C109" s="37">
        <v>90</v>
      </c>
      <c r="D109" s="37" t="s">
        <v>252</v>
      </c>
      <c r="E109" s="41" t="s">
        <v>180</v>
      </c>
      <c r="F109" s="37"/>
      <c r="G109" s="42" t="s">
        <v>211</v>
      </c>
      <c r="H109" s="50"/>
      <c r="I109" s="32"/>
      <c r="J109" s="32">
        <v>119500</v>
      </c>
    </row>
    <row r="110" spans="1:10" ht="18" customHeight="1">
      <c r="B110" s="47">
        <v>44926</v>
      </c>
      <c r="C110" s="37">
        <v>90</v>
      </c>
      <c r="D110" s="37" t="s">
        <v>252</v>
      </c>
      <c r="E110" s="78" t="s">
        <v>212</v>
      </c>
      <c r="F110" s="38"/>
      <c r="G110" s="39" t="str">
        <f>G109</f>
        <v>winst 2022</v>
      </c>
      <c r="H110" s="46"/>
      <c r="I110" s="38"/>
      <c r="J110" s="31">
        <v>125500</v>
      </c>
    </row>
    <row r="112" spans="1:10">
      <c r="A112" s="2" t="s">
        <v>14</v>
      </c>
      <c r="B112" s="1" t="s">
        <v>253</v>
      </c>
    </row>
    <row r="113" spans="2:6">
      <c r="E113" s="123" t="s">
        <v>145</v>
      </c>
      <c r="F113" s="123"/>
    </row>
    <row r="114" spans="2:6">
      <c r="B114" s="123" t="s">
        <v>144</v>
      </c>
      <c r="C114" s="123"/>
      <c r="D114" s="15"/>
      <c r="E114" s="125" t="s">
        <v>10</v>
      </c>
      <c r="F114" s="125" t="s">
        <v>11</v>
      </c>
    </row>
    <row r="115" spans="2:6" ht="15.6">
      <c r="B115" s="126" t="s">
        <v>230</v>
      </c>
      <c r="C115" s="127" t="s">
        <v>20</v>
      </c>
      <c r="E115" s="128">
        <v>650000</v>
      </c>
      <c r="F115" s="132"/>
    </row>
    <row r="116" spans="2:6" ht="15.6">
      <c r="B116" s="126" t="s">
        <v>231</v>
      </c>
      <c r="C116" s="127" t="s">
        <v>232</v>
      </c>
      <c r="E116" s="132"/>
      <c r="F116" s="128">
        <v>180000</v>
      </c>
    </row>
    <row r="117" spans="2:6" ht="15.6">
      <c r="B117" s="126" t="s">
        <v>136</v>
      </c>
      <c r="C117" s="127" t="s">
        <v>24</v>
      </c>
      <c r="E117" s="128">
        <v>220000</v>
      </c>
      <c r="F117" s="132"/>
    </row>
    <row r="118" spans="2:6" ht="15.6">
      <c r="B118" s="126" t="s">
        <v>137</v>
      </c>
      <c r="C118" s="127" t="s">
        <v>233</v>
      </c>
      <c r="E118" s="132"/>
      <c r="F118" s="128">
        <v>170000</v>
      </c>
    </row>
    <row r="119" spans="2:6" ht="15.6">
      <c r="B119" s="126" t="s">
        <v>163</v>
      </c>
      <c r="C119" s="127" t="s">
        <v>234</v>
      </c>
      <c r="E119" s="132"/>
      <c r="F119" s="128">
        <v>250000</v>
      </c>
    </row>
    <row r="120" spans="2:6" ht="15.6">
      <c r="B120" s="126" t="s">
        <v>161</v>
      </c>
      <c r="C120" s="127" t="s">
        <v>235</v>
      </c>
      <c r="E120" s="128">
        <v>100000</v>
      </c>
      <c r="F120" s="132"/>
    </row>
    <row r="121" spans="2:6" ht="15.6">
      <c r="B121" s="126" t="s">
        <v>165</v>
      </c>
      <c r="C121" s="127" t="s">
        <v>236</v>
      </c>
      <c r="E121" s="132"/>
      <c r="F121" s="128">
        <v>250000</v>
      </c>
    </row>
    <row r="122" spans="2:6" ht="15.6">
      <c r="B122" s="126" t="s">
        <v>180</v>
      </c>
      <c r="C122" s="127" t="s">
        <v>237</v>
      </c>
      <c r="E122" s="128"/>
      <c r="F122" s="142">
        <v>66500</v>
      </c>
    </row>
    <row r="123" spans="2:6" ht="15.6">
      <c r="B123" s="126" t="s">
        <v>212</v>
      </c>
      <c r="C123" s="127" t="s">
        <v>238</v>
      </c>
      <c r="E123" s="128"/>
      <c r="F123" s="142">
        <v>101500</v>
      </c>
    </row>
    <row r="124" spans="2:6" ht="15.6">
      <c r="B124" s="126" t="s">
        <v>239</v>
      </c>
      <c r="C124" s="127" t="s">
        <v>28</v>
      </c>
      <c r="E124" s="132"/>
      <c r="F124" s="128">
        <v>200000</v>
      </c>
    </row>
    <row r="125" spans="2:6" ht="15.6">
      <c r="B125" s="134">
        <v>1050</v>
      </c>
      <c r="C125" s="127" t="s">
        <v>30</v>
      </c>
      <c r="E125" s="128">
        <v>166800</v>
      </c>
      <c r="F125" s="132"/>
    </row>
    <row r="126" spans="2:6" ht="15.6">
      <c r="B126" s="134">
        <v>1100</v>
      </c>
      <c r="C126" s="127" t="s">
        <v>34</v>
      </c>
      <c r="E126" s="128">
        <v>102875</v>
      </c>
      <c r="F126" s="132"/>
    </row>
    <row r="127" spans="2:6" ht="15.6">
      <c r="B127" s="134">
        <v>1400</v>
      </c>
      <c r="C127" s="127" t="s">
        <v>40</v>
      </c>
      <c r="E127" s="132"/>
      <c r="F127" s="128">
        <v>118870</v>
      </c>
    </row>
    <row r="128" spans="2:6" ht="15.6">
      <c r="B128" s="134">
        <v>1680</v>
      </c>
      <c r="C128" s="127" t="s">
        <v>240</v>
      </c>
      <c r="E128" s="132"/>
      <c r="F128" s="128">
        <v>48640</v>
      </c>
    </row>
    <row r="129" spans="1:10" ht="15.6">
      <c r="B129" s="134">
        <v>3000</v>
      </c>
      <c r="C129" s="127" t="s">
        <v>47</v>
      </c>
      <c r="E129" s="143">
        <v>145835</v>
      </c>
      <c r="F129" s="144"/>
    </row>
    <row r="130" spans="1:10" ht="15.6">
      <c r="B130" s="141"/>
      <c r="C130"/>
      <c r="E130" s="128">
        <f>SUM(E115:E129)</f>
        <v>1385510</v>
      </c>
      <c r="F130" s="128">
        <f>SUM(F115:F129)</f>
        <v>1385510</v>
      </c>
    </row>
    <row r="131" spans="1:10" ht="15.6">
      <c r="B131" s="141"/>
      <c r="C131"/>
      <c r="E131" s="128"/>
      <c r="F131" s="128"/>
    </row>
    <row r="133" spans="1:10" ht="15.6">
      <c r="B133" s="17" t="s">
        <v>254</v>
      </c>
    </row>
    <row r="134" spans="1:10">
      <c r="A134" s="2" t="s">
        <v>12</v>
      </c>
      <c r="B134" s="1" t="s">
        <v>176</v>
      </c>
    </row>
    <row r="135" spans="1:10" ht="15.6">
      <c r="B135" s="18" t="s">
        <v>138</v>
      </c>
      <c r="C135" s="19"/>
      <c r="D135" s="19"/>
      <c r="E135" s="19"/>
      <c r="F135" s="19"/>
      <c r="G135" s="19"/>
      <c r="H135" s="19"/>
      <c r="I135" s="19"/>
      <c r="J135" s="20" t="s">
        <v>139</v>
      </c>
    </row>
    <row r="136" spans="1:10" ht="30">
      <c r="B136" s="26" t="s">
        <v>9</v>
      </c>
      <c r="C136" s="26" t="s">
        <v>0</v>
      </c>
      <c r="D136" s="25" t="s">
        <v>17</v>
      </c>
      <c r="E136" s="26" t="s">
        <v>126</v>
      </c>
      <c r="F136" s="26" t="s">
        <v>18</v>
      </c>
      <c r="G136" s="146" t="s">
        <v>5</v>
      </c>
      <c r="H136" s="147"/>
      <c r="I136" s="25" t="s">
        <v>10</v>
      </c>
      <c r="J136" s="26" t="s">
        <v>11</v>
      </c>
    </row>
    <row r="137" spans="1:10" ht="18" customHeight="1">
      <c r="B137" s="47">
        <v>44927</v>
      </c>
      <c r="C137" s="37">
        <v>90</v>
      </c>
      <c r="D137" s="37" t="s">
        <v>255</v>
      </c>
      <c r="E137" s="41" t="s">
        <v>256</v>
      </c>
      <c r="F137" s="37"/>
      <c r="G137" s="42" t="s">
        <v>257</v>
      </c>
      <c r="H137" s="50"/>
      <c r="I137" s="31">
        <v>250000</v>
      </c>
      <c r="J137" s="32"/>
    </row>
    <row r="138" spans="1:10" ht="18" customHeight="1">
      <c r="B138" s="47">
        <v>44927</v>
      </c>
      <c r="C138" s="37">
        <v>90</v>
      </c>
      <c r="D138" s="37" t="s">
        <v>255</v>
      </c>
      <c r="E138" s="41" t="s">
        <v>258</v>
      </c>
      <c r="F138" s="37"/>
      <c r="G138" s="42" t="str">
        <f>G137</f>
        <v>Deelname</v>
      </c>
      <c r="H138" s="50"/>
      <c r="I138" s="32"/>
      <c r="J138" s="32">
        <v>250000</v>
      </c>
    </row>
    <row r="140" spans="1:10">
      <c r="A140" s="2" t="s">
        <v>16</v>
      </c>
      <c r="B140" s="1" t="s">
        <v>176</v>
      </c>
    </row>
    <row r="141" spans="1:10" ht="15.6">
      <c r="B141" s="18" t="s">
        <v>138</v>
      </c>
      <c r="C141" s="19"/>
      <c r="D141" s="19"/>
      <c r="E141" s="19"/>
      <c r="F141" s="19"/>
      <c r="G141" s="19"/>
      <c r="H141" s="19"/>
      <c r="I141" s="19"/>
      <c r="J141" s="20" t="s">
        <v>139</v>
      </c>
    </row>
    <row r="142" spans="1:10" ht="30">
      <c r="B142" s="26" t="s">
        <v>9</v>
      </c>
      <c r="C142" s="26" t="s">
        <v>0</v>
      </c>
      <c r="D142" s="25" t="s">
        <v>17</v>
      </c>
      <c r="E142" s="26" t="s">
        <v>126</v>
      </c>
      <c r="F142" s="26" t="s">
        <v>18</v>
      </c>
      <c r="G142" s="146" t="s">
        <v>5</v>
      </c>
      <c r="H142" s="147"/>
      <c r="I142" s="25" t="s">
        <v>10</v>
      </c>
      <c r="J142" s="26" t="s">
        <v>11</v>
      </c>
    </row>
    <row r="143" spans="1:10" ht="18" customHeight="1">
      <c r="B143" s="47">
        <v>44927</v>
      </c>
      <c r="C143" s="37">
        <v>90</v>
      </c>
      <c r="D143" s="37" t="s">
        <v>259</v>
      </c>
      <c r="E143" s="41" t="s">
        <v>165</v>
      </c>
      <c r="F143" s="37"/>
      <c r="G143" s="42" t="s">
        <v>260</v>
      </c>
      <c r="H143" s="50"/>
      <c r="I143" s="31">
        <v>250000</v>
      </c>
      <c r="J143" s="32"/>
    </row>
    <row r="144" spans="1:10" ht="18" customHeight="1">
      <c r="B144" s="47">
        <v>44927</v>
      </c>
      <c r="C144" s="37">
        <v>90</v>
      </c>
      <c r="D144" s="37" t="s">
        <v>259</v>
      </c>
      <c r="E144" s="41" t="s">
        <v>212</v>
      </c>
      <c r="F144" s="37"/>
      <c r="G144" s="42" t="s">
        <v>260</v>
      </c>
      <c r="H144" s="50"/>
      <c r="I144" s="32">
        <v>101485</v>
      </c>
      <c r="J144" s="32"/>
    </row>
    <row r="145" spans="1:10" ht="18" customHeight="1">
      <c r="B145" s="47">
        <v>44927</v>
      </c>
      <c r="C145" s="37">
        <v>90</v>
      </c>
      <c r="D145" s="37" t="s">
        <v>259</v>
      </c>
      <c r="E145" s="78" t="s">
        <v>261</v>
      </c>
      <c r="F145" s="38"/>
      <c r="G145" s="39" t="s">
        <v>260</v>
      </c>
      <c r="H145" s="46"/>
      <c r="I145" s="38"/>
      <c r="J145" s="31">
        <v>200000</v>
      </c>
    </row>
    <row r="146" spans="1:10" ht="18" customHeight="1">
      <c r="B146" s="47">
        <v>44927</v>
      </c>
      <c r="C146" s="37">
        <v>90</v>
      </c>
      <c r="D146" s="37" t="s">
        <v>259</v>
      </c>
      <c r="E146" s="45">
        <v>1280</v>
      </c>
      <c r="F146" s="38"/>
      <c r="G146" s="39" t="s">
        <v>262</v>
      </c>
      <c r="H146" s="46"/>
      <c r="I146" s="38"/>
      <c r="J146" s="31">
        <v>151485</v>
      </c>
    </row>
    <row r="148" spans="1:10">
      <c r="A148" s="2" t="s">
        <v>13</v>
      </c>
      <c r="B148" s="1" t="s">
        <v>141</v>
      </c>
    </row>
    <row r="149" spans="1:10" ht="15.6">
      <c r="B149" s="18" t="s">
        <v>138</v>
      </c>
      <c r="C149" s="19"/>
      <c r="D149" s="19"/>
      <c r="E149" s="19"/>
      <c r="F149" s="19"/>
      <c r="G149" s="19"/>
      <c r="H149" s="19"/>
      <c r="I149" s="19"/>
      <c r="J149" s="20" t="s">
        <v>139</v>
      </c>
    </row>
    <row r="150" spans="1:10" ht="30">
      <c r="B150" s="26" t="s">
        <v>9</v>
      </c>
      <c r="C150" s="26" t="s">
        <v>0</v>
      </c>
      <c r="D150" s="25" t="s">
        <v>17</v>
      </c>
      <c r="E150" s="26" t="s">
        <v>126</v>
      </c>
      <c r="F150" s="26" t="s">
        <v>18</v>
      </c>
      <c r="G150" s="146" t="s">
        <v>5</v>
      </c>
      <c r="H150" s="147"/>
      <c r="I150" s="25" t="s">
        <v>10</v>
      </c>
      <c r="J150" s="26" t="s">
        <v>11</v>
      </c>
    </row>
    <row r="151" spans="1:10" ht="18" customHeight="1">
      <c r="B151" s="47">
        <v>44928</v>
      </c>
      <c r="C151" s="37">
        <v>20</v>
      </c>
      <c r="D151" s="37" t="s">
        <v>255</v>
      </c>
      <c r="E151" s="41" t="s">
        <v>256</v>
      </c>
      <c r="F151" s="37"/>
      <c r="G151" s="42" t="s">
        <v>263</v>
      </c>
      <c r="H151" s="50"/>
      <c r="I151" s="31"/>
      <c r="J151" s="32">
        <v>200000</v>
      </c>
    </row>
    <row r="152" spans="1:10" ht="18" customHeight="1">
      <c r="B152" s="47">
        <v>44928</v>
      </c>
      <c r="C152" s="37">
        <v>20</v>
      </c>
      <c r="D152" s="37" t="s">
        <v>255</v>
      </c>
      <c r="E152" s="41" t="s">
        <v>156</v>
      </c>
      <c r="F152" s="37"/>
      <c r="G152" s="42" t="s">
        <v>264</v>
      </c>
      <c r="H152" s="50"/>
      <c r="I152" s="31">
        <v>200000</v>
      </c>
      <c r="J152" s="32"/>
    </row>
    <row r="153" spans="1:10" ht="18" customHeight="1">
      <c r="B153" s="47">
        <v>44928</v>
      </c>
      <c r="C153" s="37">
        <v>20</v>
      </c>
      <c r="D153" s="37" t="s">
        <v>255</v>
      </c>
      <c r="E153" s="41" t="s">
        <v>156</v>
      </c>
      <c r="F153" s="37"/>
      <c r="G153" s="42" t="s">
        <v>262</v>
      </c>
      <c r="H153" s="50"/>
      <c r="I153" s="32"/>
      <c r="J153" s="31">
        <v>151485</v>
      </c>
    </row>
    <row r="154" spans="1:10" ht="18" customHeight="1">
      <c r="B154" s="47">
        <v>44928</v>
      </c>
      <c r="C154" s="37">
        <v>20</v>
      </c>
      <c r="D154" s="37" t="s">
        <v>255</v>
      </c>
      <c r="E154" s="78" t="s">
        <v>265</v>
      </c>
      <c r="F154" s="38"/>
      <c r="G154" s="42" t="s">
        <v>262</v>
      </c>
      <c r="H154" s="50"/>
      <c r="I154" s="31">
        <v>151485</v>
      </c>
      <c r="J154" s="31"/>
    </row>
    <row r="155" spans="1:10" ht="18" customHeight="1"/>
  </sheetData>
  <mergeCells count="44">
    <mergeCell ref="G23:H23"/>
    <mergeCell ref="G22:H22"/>
    <mergeCell ref="G21:H21"/>
    <mergeCell ref="B20:I20"/>
    <mergeCell ref="G151:H151"/>
    <mergeCell ref="G152:H152"/>
    <mergeCell ref="G153:H153"/>
    <mergeCell ref="G154:H154"/>
    <mergeCell ref="G143:H143"/>
    <mergeCell ref="G144:H144"/>
    <mergeCell ref="G145:H145"/>
    <mergeCell ref="G146:H146"/>
    <mergeCell ref="B149:I149"/>
    <mergeCell ref="G150:H150"/>
    <mergeCell ref="B135:I135"/>
    <mergeCell ref="G136:H136"/>
    <mergeCell ref="G137:H137"/>
    <mergeCell ref="G138:H138"/>
    <mergeCell ref="B141:I141"/>
    <mergeCell ref="G142:H142"/>
    <mergeCell ref="G107:H107"/>
    <mergeCell ref="G108:H108"/>
    <mergeCell ref="G109:H109"/>
    <mergeCell ref="G110:H110"/>
    <mergeCell ref="E113:F113"/>
    <mergeCell ref="B114:C114"/>
    <mergeCell ref="C54:E54"/>
    <mergeCell ref="C55:E55"/>
    <mergeCell ref="E60:F60"/>
    <mergeCell ref="G60:H60"/>
    <mergeCell ref="B61:C61"/>
    <mergeCell ref="B106:I106"/>
    <mergeCell ref="B48:F48"/>
    <mergeCell ref="B49:E49"/>
    <mergeCell ref="C50:E50"/>
    <mergeCell ref="C51:E51"/>
    <mergeCell ref="C52:E52"/>
    <mergeCell ref="C53:E53"/>
    <mergeCell ref="G24:H24"/>
    <mergeCell ref="B41:I41"/>
    <mergeCell ref="G42:H42"/>
    <mergeCell ref="G43:H43"/>
    <mergeCell ref="G44:H44"/>
    <mergeCell ref="G45:H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5896-A012-461D-8CEA-4717191ABBA5}">
  <dimension ref="A1:G66"/>
  <sheetViews>
    <sheetView showGridLines="0" topLeftCell="A50" workbookViewId="0">
      <selection activeCell="F76" sqref="F76"/>
    </sheetView>
  </sheetViews>
  <sheetFormatPr defaultRowHeight="1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8.21875" style="1" customWidth="1"/>
    <col min="6" max="6" width="15.21875" style="1" customWidth="1"/>
    <col min="7" max="7" width="13.44140625" style="1" customWidth="1"/>
    <col min="8" max="8" width="10.77734375" style="1" customWidth="1"/>
    <col min="9" max="9" width="14" style="1" customWidth="1"/>
    <col min="10" max="10" width="13.33203125" style="1" customWidth="1"/>
    <col min="11" max="11" width="10.33203125" style="1" customWidth="1"/>
    <col min="12" max="12" width="6.5546875" style="1" customWidth="1"/>
    <col min="13" max="13" width="2.44140625" style="1" customWidth="1"/>
    <col min="14" max="16384" width="8.88671875" style="1"/>
  </cols>
  <sheetData>
    <row r="1" spans="2:7" ht="15.6">
      <c r="B1" s="17" t="s">
        <v>266</v>
      </c>
    </row>
    <row r="2" spans="2:7">
      <c r="B2" s="145" t="s">
        <v>267</v>
      </c>
    </row>
    <row r="3" spans="2:7" ht="15.6">
      <c r="B3" s="48" t="s">
        <v>138</v>
      </c>
      <c r="C3" s="49"/>
      <c r="D3" s="49"/>
      <c r="E3" s="49"/>
      <c r="F3" s="49"/>
      <c r="G3" s="20" t="s">
        <v>139</v>
      </c>
    </row>
    <row r="4" spans="2:7" ht="30">
      <c r="B4" s="26" t="s">
        <v>126</v>
      </c>
      <c r="C4" s="26" t="s">
        <v>18</v>
      </c>
      <c r="D4" s="23" t="s">
        <v>5</v>
      </c>
      <c r="E4" s="24"/>
      <c r="F4" s="25" t="s">
        <v>10</v>
      </c>
      <c r="G4" s="26" t="s">
        <v>11</v>
      </c>
    </row>
    <row r="5" spans="2:7" ht="18" customHeight="1">
      <c r="B5" s="41" t="s">
        <v>161</v>
      </c>
      <c r="C5" s="37"/>
      <c r="D5" s="74" t="s">
        <v>268</v>
      </c>
      <c r="E5" s="74"/>
      <c r="F5" s="31">
        <v>150000</v>
      </c>
      <c r="G5" s="32"/>
    </row>
    <row r="6" spans="2:7" ht="18" customHeight="1">
      <c r="B6" s="41" t="s">
        <v>163</v>
      </c>
      <c r="C6" s="37"/>
      <c r="D6" s="74" t="s">
        <v>268</v>
      </c>
      <c r="E6" s="74"/>
      <c r="F6" s="31"/>
      <c r="G6" s="32">
        <v>150000</v>
      </c>
    </row>
    <row r="7" spans="2:7" ht="18" customHeight="1">
      <c r="B7" s="41" t="s">
        <v>164</v>
      </c>
      <c r="C7" s="37"/>
      <c r="D7" s="74" t="s">
        <v>268</v>
      </c>
      <c r="E7" s="74"/>
      <c r="F7" s="32">
        <v>160000</v>
      </c>
      <c r="G7" s="32"/>
    </row>
    <row r="8" spans="2:7" ht="18" customHeight="1">
      <c r="B8" s="78" t="s">
        <v>165</v>
      </c>
      <c r="C8" s="38"/>
      <c r="D8" s="74" t="s">
        <v>268</v>
      </c>
      <c r="E8" s="74"/>
      <c r="F8" s="38"/>
      <c r="G8" s="31">
        <v>160000</v>
      </c>
    </row>
    <row r="11" spans="2:7" ht="15.6">
      <c r="B11" s="17" t="s">
        <v>269</v>
      </c>
    </row>
    <row r="12" spans="2:7" ht="15.6">
      <c r="B12" s="48" t="s">
        <v>138</v>
      </c>
      <c r="C12" s="49"/>
      <c r="D12" s="49"/>
      <c r="E12" s="49"/>
      <c r="F12" s="49"/>
      <c r="G12" s="20" t="s">
        <v>139</v>
      </c>
    </row>
    <row r="13" spans="2:7" ht="30">
      <c r="B13" s="26" t="s">
        <v>126</v>
      </c>
      <c r="C13" s="26" t="s">
        <v>18</v>
      </c>
      <c r="D13" s="23" t="s">
        <v>5</v>
      </c>
      <c r="E13" s="24"/>
      <c r="F13" s="25" t="s">
        <v>10</v>
      </c>
      <c r="G13" s="26" t="s">
        <v>11</v>
      </c>
    </row>
    <row r="14" spans="2:7" ht="18" customHeight="1">
      <c r="B14" s="41" t="s">
        <v>161</v>
      </c>
      <c r="C14" s="37"/>
      <c r="D14" s="74" t="s">
        <v>166</v>
      </c>
      <c r="E14" s="74"/>
      <c r="G14" s="31">
        <v>120000</v>
      </c>
    </row>
    <row r="15" spans="2:7" ht="18" customHeight="1">
      <c r="B15" s="41" t="s">
        <v>156</v>
      </c>
      <c r="C15" s="37"/>
      <c r="D15" s="74" t="s">
        <v>166</v>
      </c>
      <c r="E15" s="74"/>
      <c r="F15" s="31">
        <v>120000</v>
      </c>
      <c r="G15" s="31"/>
    </row>
    <row r="16" spans="2:7" ht="18" customHeight="1">
      <c r="B16" s="41" t="s">
        <v>164</v>
      </c>
      <c r="C16" s="37"/>
      <c r="D16" s="74" t="s">
        <v>166</v>
      </c>
      <c r="E16" s="74"/>
      <c r="G16" s="31">
        <v>120000</v>
      </c>
    </row>
    <row r="17" spans="2:7" ht="18" customHeight="1">
      <c r="B17" s="78" t="s">
        <v>156</v>
      </c>
      <c r="C17" s="38"/>
      <c r="D17" s="74" t="s">
        <v>166</v>
      </c>
      <c r="E17" s="74"/>
      <c r="F17" s="31">
        <v>120000</v>
      </c>
      <c r="G17" s="31"/>
    </row>
    <row r="20" spans="2:7" ht="15.6">
      <c r="B20" s="17" t="s">
        <v>270</v>
      </c>
    </row>
    <row r="21" spans="2:7">
      <c r="B21" s="1" t="s">
        <v>271</v>
      </c>
    </row>
    <row r="22" spans="2:7" ht="15.6">
      <c r="B22" s="48" t="s">
        <v>138</v>
      </c>
      <c r="C22" s="49"/>
      <c r="D22" s="49"/>
      <c r="E22" s="49"/>
      <c r="F22" s="49"/>
      <c r="G22" s="20" t="s">
        <v>139</v>
      </c>
    </row>
    <row r="23" spans="2:7" ht="30">
      <c r="B23" s="26" t="s">
        <v>126</v>
      </c>
      <c r="C23" s="26" t="s">
        <v>18</v>
      </c>
      <c r="D23" s="23" t="s">
        <v>5</v>
      </c>
      <c r="E23" s="24"/>
      <c r="F23" s="25" t="s">
        <v>10</v>
      </c>
      <c r="G23" s="26" t="s">
        <v>11</v>
      </c>
    </row>
    <row r="24" spans="2:7" ht="18" customHeight="1">
      <c r="B24" s="41" t="s">
        <v>212</v>
      </c>
      <c r="C24" s="37"/>
      <c r="D24" s="74" t="s">
        <v>272</v>
      </c>
      <c r="E24" s="74"/>
      <c r="F24" s="31">
        <v>80000</v>
      </c>
      <c r="G24" s="31"/>
    </row>
    <row r="25" spans="2:7" ht="18" customHeight="1">
      <c r="B25" s="41" t="s">
        <v>180</v>
      </c>
      <c r="C25" s="37"/>
      <c r="D25" s="74" t="s">
        <v>272</v>
      </c>
      <c r="E25" s="74"/>
      <c r="F25" s="31"/>
      <c r="G25" s="31">
        <v>40000</v>
      </c>
    </row>
    <row r="26" spans="2:7" ht="18" customHeight="1">
      <c r="B26" s="41" t="s">
        <v>212</v>
      </c>
      <c r="C26" s="37"/>
      <c r="D26" s="74" t="s">
        <v>272</v>
      </c>
      <c r="E26" s="74"/>
      <c r="F26" s="31"/>
      <c r="G26" s="31">
        <v>40000</v>
      </c>
    </row>
    <row r="28" spans="2:7">
      <c r="B28" s="1" t="s">
        <v>273</v>
      </c>
      <c r="E28" s="97"/>
      <c r="G28" s="112">
        <v>80000</v>
      </c>
    </row>
    <row r="29" spans="2:7">
      <c r="B29" s="1" t="s">
        <v>274</v>
      </c>
      <c r="D29" s="1" t="s">
        <v>275</v>
      </c>
      <c r="E29" s="97"/>
      <c r="F29" s="112">
        <v>4800</v>
      </c>
    </row>
    <row r="30" spans="2:7">
      <c r="B30" s="1" t="s">
        <v>276</v>
      </c>
      <c r="D30" s="1" t="s">
        <v>275</v>
      </c>
      <c r="E30" s="97"/>
      <c r="F30" s="113">
        <v>4800</v>
      </c>
      <c r="G30" s="112"/>
    </row>
    <row r="31" spans="2:7">
      <c r="E31" s="97"/>
      <c r="F31" s="112"/>
      <c r="G31" s="113">
        <f>SUM(F29:F30)</f>
        <v>9600</v>
      </c>
    </row>
    <row r="32" spans="2:7">
      <c r="E32" s="97"/>
      <c r="F32" s="112"/>
      <c r="G32" s="112">
        <f>G28-G31</f>
        <v>70400</v>
      </c>
    </row>
    <row r="33" spans="2:7">
      <c r="B33" s="1" t="s">
        <v>143</v>
      </c>
      <c r="D33" s="112" t="s">
        <v>251</v>
      </c>
      <c r="F33" s="112">
        <f>0.5*G32</f>
        <v>35200</v>
      </c>
    </row>
    <row r="34" spans="2:7">
      <c r="B34" s="1" t="s">
        <v>277</v>
      </c>
      <c r="D34" s="112"/>
      <c r="F34" s="112">
        <v>35200</v>
      </c>
    </row>
    <row r="36" spans="2:7">
      <c r="B36" s="1" t="s">
        <v>143</v>
      </c>
      <c r="C36" s="112">
        <f>F29+F33</f>
        <v>40000</v>
      </c>
    </row>
    <row r="37" spans="2:7">
      <c r="B37" s="1" t="s">
        <v>277</v>
      </c>
      <c r="C37" s="112">
        <v>40000</v>
      </c>
    </row>
    <row r="40" spans="2:7" ht="15.6">
      <c r="B40" s="17" t="s">
        <v>278</v>
      </c>
    </row>
    <row r="41" spans="2:7">
      <c r="B41" s="1" t="s">
        <v>279</v>
      </c>
    </row>
    <row r="42" spans="2:7" ht="15.6">
      <c r="B42" s="48" t="s">
        <v>138</v>
      </c>
      <c r="C42" s="49"/>
      <c r="D42" s="49"/>
      <c r="E42" s="49"/>
      <c r="F42" s="49"/>
      <c r="G42" s="20" t="s">
        <v>139</v>
      </c>
    </row>
    <row r="43" spans="2:7" ht="30">
      <c r="B43" s="26" t="s">
        <v>126</v>
      </c>
      <c r="C43" s="26" t="s">
        <v>18</v>
      </c>
      <c r="D43" s="23" t="s">
        <v>5</v>
      </c>
      <c r="E43" s="24"/>
      <c r="F43" s="25" t="s">
        <v>10</v>
      </c>
      <c r="G43" s="26" t="s">
        <v>11</v>
      </c>
    </row>
    <row r="44" spans="2:7" ht="18" customHeight="1">
      <c r="B44" s="41" t="s">
        <v>212</v>
      </c>
      <c r="C44" s="37"/>
      <c r="D44" s="74" t="s">
        <v>280</v>
      </c>
      <c r="E44" s="74"/>
      <c r="F44" s="31">
        <v>10000</v>
      </c>
      <c r="G44" s="31"/>
    </row>
    <row r="45" spans="2:7" ht="18" customHeight="1">
      <c r="B45" s="41" t="s">
        <v>281</v>
      </c>
      <c r="C45" s="37"/>
      <c r="D45" s="74" t="s">
        <v>280</v>
      </c>
      <c r="E45" s="74"/>
      <c r="F45" s="31"/>
      <c r="G45" s="31">
        <v>4800</v>
      </c>
    </row>
    <row r="46" spans="2:7" ht="18" customHeight="1">
      <c r="B46" s="41" t="s">
        <v>180</v>
      </c>
      <c r="C46" s="37"/>
      <c r="D46" s="74" t="s">
        <v>280</v>
      </c>
      <c r="E46" s="74"/>
      <c r="F46" s="31"/>
      <c r="G46" s="31">
        <v>5200</v>
      </c>
    </row>
    <row r="48" spans="2:7">
      <c r="B48" s="1" t="s">
        <v>202</v>
      </c>
      <c r="E48" s="97"/>
      <c r="G48" s="112">
        <v>10000</v>
      </c>
    </row>
    <row r="49" spans="2:7">
      <c r="B49" s="1" t="s">
        <v>274</v>
      </c>
      <c r="D49" s="1" t="s">
        <v>282</v>
      </c>
      <c r="E49" s="97"/>
      <c r="F49" s="112">
        <v>6000</v>
      </c>
    </row>
    <row r="50" spans="2:7">
      <c r="B50" s="1" t="s">
        <v>276</v>
      </c>
      <c r="D50" s="1" t="s">
        <v>283</v>
      </c>
      <c r="E50" s="97"/>
      <c r="F50" s="113">
        <v>6400</v>
      </c>
      <c r="G50" s="112"/>
    </row>
    <row r="51" spans="2:7">
      <c r="E51" s="97"/>
      <c r="F51" s="112"/>
      <c r="G51" s="113">
        <f>SUM(F49:F50)</f>
        <v>12400</v>
      </c>
    </row>
    <row r="52" spans="2:7">
      <c r="E52" s="97"/>
      <c r="F52" s="112"/>
      <c r="G52" s="112">
        <f>G48-G51</f>
        <v>-2400</v>
      </c>
    </row>
    <row r="53" spans="2:7">
      <c r="B53" s="1" t="s">
        <v>143</v>
      </c>
      <c r="D53" s="112" t="s">
        <v>251</v>
      </c>
      <c r="F53" s="112">
        <f>0.5*G52</f>
        <v>-1200</v>
      </c>
    </row>
    <row r="54" spans="2:7">
      <c r="B54" s="1" t="s">
        <v>277</v>
      </c>
      <c r="D54" s="112"/>
      <c r="F54" s="112">
        <f>0.5*G52</f>
        <v>-1200</v>
      </c>
    </row>
    <row r="56" spans="2:7">
      <c r="B56" s="1" t="s">
        <v>143</v>
      </c>
      <c r="C56" s="112">
        <f>F49+F53</f>
        <v>4800</v>
      </c>
    </row>
    <row r="57" spans="2:7">
      <c r="B57" s="1" t="s">
        <v>277</v>
      </c>
      <c r="C57" s="112">
        <f>F50+F54</f>
        <v>5200</v>
      </c>
    </row>
    <row r="60" spans="2:7" ht="15.6">
      <c r="B60" s="17" t="s">
        <v>284</v>
      </c>
    </row>
    <row r="61" spans="2:7">
      <c r="B61" s="16" t="s">
        <v>285</v>
      </c>
    </row>
    <row r="62" spans="2:7" ht="15.6">
      <c r="B62" s="48" t="s">
        <v>138</v>
      </c>
      <c r="C62" s="49"/>
      <c r="D62" s="49"/>
      <c r="E62" s="49"/>
      <c r="F62" s="49"/>
      <c r="G62" s="20" t="s">
        <v>139</v>
      </c>
    </row>
    <row r="63" spans="2:7" ht="30">
      <c r="B63" s="26" t="s">
        <v>126</v>
      </c>
      <c r="C63" s="26" t="s">
        <v>18</v>
      </c>
      <c r="D63" s="23" t="s">
        <v>5</v>
      </c>
      <c r="E63" s="24"/>
      <c r="F63" s="25" t="s">
        <v>10</v>
      </c>
      <c r="G63" s="26" t="s">
        <v>11</v>
      </c>
    </row>
    <row r="64" spans="2:7" ht="18" customHeight="1">
      <c r="B64" s="41" t="s">
        <v>163</v>
      </c>
      <c r="C64" s="37"/>
      <c r="D64" s="74" t="s">
        <v>286</v>
      </c>
      <c r="E64" s="74"/>
      <c r="F64" s="31">
        <v>150000</v>
      </c>
      <c r="G64" s="31"/>
    </row>
    <row r="65" spans="2:7" ht="18" customHeight="1">
      <c r="B65" s="41" t="s">
        <v>180</v>
      </c>
      <c r="C65" s="37"/>
      <c r="D65" s="74" t="s">
        <v>286</v>
      </c>
      <c r="E65" s="74"/>
      <c r="F65" s="31">
        <v>25000</v>
      </c>
      <c r="G65" s="38"/>
    </row>
    <row r="66" spans="2:7" ht="18" customHeight="1">
      <c r="B66" s="41" t="s">
        <v>261</v>
      </c>
      <c r="C66" s="37"/>
      <c r="D66" s="74" t="s">
        <v>286</v>
      </c>
      <c r="E66" s="74"/>
      <c r="F66" s="31"/>
      <c r="G66" s="31">
        <v>175000</v>
      </c>
    </row>
  </sheetData>
  <mergeCells count="22">
    <mergeCell ref="D65:E65"/>
    <mergeCell ref="D66:E66"/>
    <mergeCell ref="D43:E43"/>
    <mergeCell ref="D44:E44"/>
    <mergeCell ref="D45:E45"/>
    <mergeCell ref="D46:E46"/>
    <mergeCell ref="D63:E63"/>
    <mergeCell ref="D64:E64"/>
    <mergeCell ref="D16:E16"/>
    <mergeCell ref="D17:E17"/>
    <mergeCell ref="D23:E23"/>
    <mergeCell ref="D24:E24"/>
    <mergeCell ref="D25:E25"/>
    <mergeCell ref="D26:E26"/>
    <mergeCell ref="D6:E6"/>
    <mergeCell ref="D7:E7"/>
    <mergeCell ref="D8:E8"/>
    <mergeCell ref="D13:E13"/>
    <mergeCell ref="D14:E14"/>
    <mergeCell ref="D15:E15"/>
    <mergeCell ref="D4:E4"/>
    <mergeCell ref="D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100"/>
  <sheetViews>
    <sheetView zoomScale="175" zoomScaleNormal="175" workbookViewId="0">
      <selection sqref="A1:XFD1048576"/>
    </sheetView>
  </sheetViews>
  <sheetFormatPr defaultRowHeight="15"/>
  <cols>
    <col min="1" max="1" width="8.88671875" style="2"/>
    <col min="2" max="2" width="42" style="2" customWidth="1"/>
    <col min="3" max="16384" width="8.88671875" style="2"/>
  </cols>
  <sheetData>
    <row r="1" spans="1:2" ht="15.6">
      <c r="A1" s="3" t="s">
        <v>83</v>
      </c>
    </row>
    <row r="2" spans="1:2" ht="15.6">
      <c r="A2" s="3"/>
    </row>
    <row r="3" spans="1:2" ht="15.6">
      <c r="A3" s="3" t="s">
        <v>115</v>
      </c>
    </row>
    <row r="5" spans="1:2" ht="15.6">
      <c r="A5" s="3" t="s">
        <v>72</v>
      </c>
    </row>
    <row r="6" spans="1:2">
      <c r="A6" s="2" t="s">
        <v>82</v>
      </c>
    </row>
    <row r="7" spans="1:2">
      <c r="A7" s="2" t="s">
        <v>69</v>
      </c>
    </row>
    <row r="8" spans="1:2">
      <c r="A8" s="2" t="s">
        <v>70</v>
      </c>
    </row>
    <row r="10" spans="1:2" s="4" customFormat="1" ht="15.6">
      <c r="A10" s="4" t="s">
        <v>73</v>
      </c>
      <c r="B10" s="4" t="s">
        <v>75</v>
      </c>
    </row>
    <row r="11" spans="1:2">
      <c r="B11" s="2" t="s">
        <v>74</v>
      </c>
    </row>
    <row r="12" spans="1:2">
      <c r="B12" s="2" t="s">
        <v>76</v>
      </c>
    </row>
    <row r="13" spans="1:2">
      <c r="B13" s="2" t="s">
        <v>79</v>
      </c>
    </row>
    <row r="14" spans="1:2">
      <c r="B14" s="2" t="s">
        <v>80</v>
      </c>
    </row>
    <row r="16" spans="1:2" s="4" customFormat="1" ht="15.6">
      <c r="A16" s="4" t="s">
        <v>73</v>
      </c>
      <c r="B16" s="4" t="s">
        <v>71</v>
      </c>
    </row>
    <row r="18" spans="1:3" ht="15.6">
      <c r="A18" s="3" t="s">
        <v>84</v>
      </c>
      <c r="C18" s="5"/>
    </row>
    <row r="19" spans="1:3">
      <c r="A19" s="6">
        <v>200</v>
      </c>
      <c r="B19" s="2" t="s">
        <v>20</v>
      </c>
    </row>
    <row r="20" spans="1:3">
      <c r="A20" s="6">
        <v>210</v>
      </c>
      <c r="B20" s="2" t="s">
        <v>21</v>
      </c>
    </row>
    <row r="21" spans="1:3">
      <c r="A21" s="6">
        <v>300</v>
      </c>
      <c r="B21" s="2" t="s">
        <v>22</v>
      </c>
    </row>
    <row r="22" spans="1:3">
      <c r="A22" s="6">
        <v>310</v>
      </c>
      <c r="B22" s="2" t="s">
        <v>23</v>
      </c>
    </row>
    <row r="23" spans="1:3">
      <c r="A23" s="6">
        <v>400</v>
      </c>
      <c r="B23" s="2" t="s">
        <v>85</v>
      </c>
    </row>
    <row r="24" spans="1:3">
      <c r="A24" s="6">
        <v>410</v>
      </c>
      <c r="B24" s="2" t="s">
        <v>86</v>
      </c>
    </row>
    <row r="25" spans="1:3">
      <c r="A25" s="6">
        <v>420</v>
      </c>
      <c r="B25" s="2" t="s">
        <v>87</v>
      </c>
    </row>
    <row r="26" spans="1:3">
      <c r="A26" s="6">
        <v>500</v>
      </c>
      <c r="B26" s="2" t="s">
        <v>24</v>
      </c>
    </row>
    <row r="27" spans="1:3">
      <c r="A27" s="6">
        <v>510</v>
      </c>
      <c r="B27" s="2" t="s">
        <v>25</v>
      </c>
    </row>
    <row r="28" spans="1:3">
      <c r="A28" s="6">
        <v>600</v>
      </c>
      <c r="B28" s="2" t="s">
        <v>26</v>
      </c>
    </row>
    <row r="29" spans="1:3">
      <c r="A29" s="6">
        <v>680</v>
      </c>
      <c r="B29" s="2" t="s">
        <v>27</v>
      </c>
    </row>
    <row r="30" spans="1:3">
      <c r="A30" s="6">
        <v>695</v>
      </c>
      <c r="B30" s="2" t="s">
        <v>88</v>
      </c>
    </row>
    <row r="31" spans="1:3">
      <c r="A31" s="6">
        <v>700</v>
      </c>
      <c r="B31" s="2" t="s">
        <v>28</v>
      </c>
    </row>
    <row r="32" spans="1:3">
      <c r="A32" s="6">
        <v>750</v>
      </c>
      <c r="B32" s="2" t="s">
        <v>89</v>
      </c>
    </row>
    <row r="33" spans="1:2">
      <c r="A33" s="6">
        <v>760</v>
      </c>
      <c r="B33" s="2" t="s">
        <v>90</v>
      </c>
    </row>
    <row r="34" spans="1:2">
      <c r="A34" s="6">
        <v>800</v>
      </c>
      <c r="B34" s="2" t="s">
        <v>91</v>
      </c>
    </row>
    <row r="35" spans="1:2">
      <c r="A35" s="6">
        <v>820</v>
      </c>
      <c r="B35" s="2" t="s">
        <v>92</v>
      </c>
    </row>
    <row r="36" spans="1:2">
      <c r="A36" s="7">
        <v>1000</v>
      </c>
      <c r="B36" s="2" t="s">
        <v>29</v>
      </c>
    </row>
    <row r="37" spans="1:2">
      <c r="A37" s="7">
        <v>1050</v>
      </c>
      <c r="B37" s="2" t="s">
        <v>30</v>
      </c>
    </row>
    <row r="38" spans="1:2">
      <c r="A38" s="7">
        <v>1060</v>
      </c>
      <c r="B38" s="2" t="s">
        <v>31</v>
      </c>
    </row>
    <row r="39" spans="1:2">
      <c r="A39" s="7">
        <v>1070</v>
      </c>
      <c r="B39" s="2" t="s">
        <v>32</v>
      </c>
    </row>
    <row r="40" spans="1:2">
      <c r="A40" s="7">
        <v>1080</v>
      </c>
      <c r="B40" s="2" t="s">
        <v>33</v>
      </c>
    </row>
    <row r="41" spans="1:2">
      <c r="A41" s="7">
        <v>1090</v>
      </c>
      <c r="B41" s="2" t="s">
        <v>93</v>
      </c>
    </row>
    <row r="42" spans="1:2">
      <c r="A42" s="7">
        <v>1100</v>
      </c>
      <c r="B42" s="2" t="s">
        <v>34</v>
      </c>
    </row>
    <row r="43" spans="1:2">
      <c r="A43" s="7">
        <v>1150</v>
      </c>
      <c r="B43" s="2" t="s">
        <v>94</v>
      </c>
    </row>
    <row r="44" spans="1:2">
      <c r="A44" s="7">
        <v>1180</v>
      </c>
      <c r="B44" s="2" t="s">
        <v>95</v>
      </c>
    </row>
    <row r="45" spans="1:2">
      <c r="A45" s="7">
        <v>1200</v>
      </c>
      <c r="B45" s="2" t="s">
        <v>35</v>
      </c>
    </row>
    <row r="46" spans="1:2">
      <c r="A46" s="7">
        <v>1240</v>
      </c>
      <c r="B46" s="2" t="s">
        <v>36</v>
      </c>
    </row>
    <row r="47" spans="1:2">
      <c r="A47" s="7">
        <v>1260</v>
      </c>
      <c r="B47" s="2" t="s">
        <v>37</v>
      </c>
    </row>
    <row r="48" spans="1:2">
      <c r="A48" s="7">
        <v>1270</v>
      </c>
      <c r="B48" s="2" t="s">
        <v>38</v>
      </c>
    </row>
    <row r="49" spans="1:2">
      <c r="A49" s="7">
        <v>1280</v>
      </c>
      <c r="B49" s="2" t="s">
        <v>39</v>
      </c>
    </row>
    <row r="50" spans="1:2">
      <c r="A50" s="7">
        <v>1300</v>
      </c>
      <c r="B50" s="2" t="s">
        <v>96</v>
      </c>
    </row>
    <row r="51" spans="1:2">
      <c r="A51" s="7">
        <v>1350</v>
      </c>
      <c r="B51" s="2" t="s">
        <v>97</v>
      </c>
    </row>
    <row r="52" spans="1:2">
      <c r="A52" s="7">
        <v>1400</v>
      </c>
      <c r="B52" s="2" t="s">
        <v>40</v>
      </c>
    </row>
    <row r="53" spans="1:2">
      <c r="A53" s="7">
        <v>1500</v>
      </c>
      <c r="B53" s="2" t="s">
        <v>41</v>
      </c>
    </row>
    <row r="54" spans="1:2">
      <c r="A54" s="7">
        <v>1520</v>
      </c>
      <c r="B54" s="2" t="s">
        <v>42</v>
      </c>
    </row>
    <row r="55" spans="1:2">
      <c r="A55" s="7">
        <v>1540</v>
      </c>
      <c r="B55" s="2" t="s">
        <v>98</v>
      </c>
    </row>
    <row r="56" spans="1:2">
      <c r="A56" s="7">
        <v>1600</v>
      </c>
      <c r="B56" s="2" t="s">
        <v>43</v>
      </c>
    </row>
    <row r="57" spans="1:2">
      <c r="A57" s="7">
        <v>1650</v>
      </c>
      <c r="B57" s="2" t="s">
        <v>44</v>
      </c>
    </row>
    <row r="58" spans="1:2">
      <c r="A58" s="7">
        <v>1660</v>
      </c>
      <c r="B58" s="2" t="s">
        <v>45</v>
      </c>
    </row>
    <row r="59" spans="1:2">
      <c r="A59" s="7">
        <v>1665</v>
      </c>
      <c r="B59" s="2" t="s">
        <v>99</v>
      </c>
    </row>
    <row r="60" spans="1:2">
      <c r="A60" s="7">
        <v>1680</v>
      </c>
      <c r="B60" s="2" t="s">
        <v>46</v>
      </c>
    </row>
    <row r="61" spans="1:2">
      <c r="A61" s="7">
        <v>3000</v>
      </c>
      <c r="B61" s="2" t="s">
        <v>47</v>
      </c>
    </row>
    <row r="62" spans="1:2">
      <c r="A62" s="7">
        <v>3100</v>
      </c>
      <c r="B62" s="2" t="s">
        <v>100</v>
      </c>
    </row>
    <row r="63" spans="1:2">
      <c r="A63" s="7">
        <v>3200</v>
      </c>
      <c r="B63" s="2" t="s">
        <v>101</v>
      </c>
    </row>
    <row r="64" spans="1:2">
      <c r="A64" s="7">
        <v>3300</v>
      </c>
      <c r="B64" s="2" t="s">
        <v>102</v>
      </c>
    </row>
    <row r="65" spans="1:2">
      <c r="A65" s="7">
        <v>4000</v>
      </c>
      <c r="B65" s="2" t="s">
        <v>48</v>
      </c>
    </row>
    <row r="66" spans="1:2">
      <c r="A66" s="7">
        <v>4050</v>
      </c>
      <c r="B66" s="2" t="s">
        <v>49</v>
      </c>
    </row>
    <row r="67" spans="1:2">
      <c r="A67" s="7">
        <v>4070</v>
      </c>
      <c r="B67" s="2" t="s">
        <v>123</v>
      </c>
    </row>
    <row r="68" spans="1:2">
      <c r="A68" s="7">
        <v>4100</v>
      </c>
      <c r="B68" s="2" t="s">
        <v>50</v>
      </c>
    </row>
    <row r="69" spans="1:2">
      <c r="A69" s="7">
        <v>4120</v>
      </c>
      <c r="B69" s="2" t="s">
        <v>51</v>
      </c>
    </row>
    <row r="70" spans="1:2">
      <c r="A70" s="7">
        <v>4150</v>
      </c>
      <c r="B70" s="2" t="s">
        <v>103</v>
      </c>
    </row>
    <row r="71" spans="1:2">
      <c r="A71" s="7">
        <v>4200</v>
      </c>
      <c r="B71" s="2" t="s">
        <v>52</v>
      </c>
    </row>
    <row r="72" spans="1:2">
      <c r="A72" s="7">
        <v>4250</v>
      </c>
      <c r="B72" s="2" t="s">
        <v>53</v>
      </c>
    </row>
    <row r="73" spans="1:2">
      <c r="A73" s="7">
        <v>4300</v>
      </c>
      <c r="B73" s="2" t="s">
        <v>54</v>
      </c>
    </row>
    <row r="74" spans="1:2">
      <c r="A74" s="7">
        <v>4350</v>
      </c>
      <c r="B74" s="2" t="s">
        <v>55</v>
      </c>
    </row>
    <row r="75" spans="1:2">
      <c r="A75" s="7">
        <v>4400</v>
      </c>
      <c r="B75" s="2" t="s">
        <v>56</v>
      </c>
    </row>
    <row r="76" spans="1:2">
      <c r="A76" s="7">
        <v>4500</v>
      </c>
      <c r="B76" s="2" t="s">
        <v>104</v>
      </c>
    </row>
    <row r="77" spans="1:2">
      <c r="A77" s="7">
        <v>4600</v>
      </c>
      <c r="B77" s="2" t="s">
        <v>57</v>
      </c>
    </row>
    <row r="78" spans="1:2">
      <c r="A78" s="7">
        <v>4650</v>
      </c>
      <c r="B78" s="2" t="s">
        <v>58</v>
      </c>
    </row>
    <row r="79" spans="1:2">
      <c r="A79" s="7">
        <v>4700</v>
      </c>
      <c r="B79" s="2" t="s">
        <v>68</v>
      </c>
    </row>
    <row r="80" spans="1:2">
      <c r="A80" s="7">
        <v>4750</v>
      </c>
      <c r="B80" s="2" t="s">
        <v>105</v>
      </c>
    </row>
    <row r="81" spans="1:2">
      <c r="A81" s="7">
        <v>4800</v>
      </c>
      <c r="B81" s="2" t="s">
        <v>106</v>
      </c>
    </row>
    <row r="82" spans="1:2">
      <c r="A82" s="7">
        <v>4950</v>
      </c>
      <c r="B82" s="2" t="s">
        <v>107</v>
      </c>
    </row>
    <row r="83" spans="1:2">
      <c r="A83" s="7">
        <v>4960</v>
      </c>
      <c r="B83" s="2" t="s">
        <v>59</v>
      </c>
    </row>
    <row r="84" spans="1:2">
      <c r="A84" s="7">
        <v>4970</v>
      </c>
      <c r="B84" s="2" t="s">
        <v>60</v>
      </c>
    </row>
    <row r="85" spans="1:2">
      <c r="A85" s="7">
        <v>4990</v>
      </c>
      <c r="B85" s="2" t="s">
        <v>61</v>
      </c>
    </row>
    <row r="86" spans="1:2">
      <c r="A86" s="7">
        <v>7000</v>
      </c>
      <c r="B86" s="2" t="s">
        <v>62</v>
      </c>
    </row>
    <row r="87" spans="1:2">
      <c r="A87" s="7">
        <v>7400</v>
      </c>
      <c r="B87" s="2" t="s">
        <v>108</v>
      </c>
    </row>
    <row r="88" spans="1:2">
      <c r="A88" s="7">
        <v>7500</v>
      </c>
      <c r="B88" s="2" t="s">
        <v>109</v>
      </c>
    </row>
    <row r="89" spans="1:2">
      <c r="A89" s="7">
        <v>8200</v>
      </c>
      <c r="B89" s="2" t="s">
        <v>63</v>
      </c>
    </row>
    <row r="90" spans="1:2">
      <c r="A90" s="7">
        <v>8300</v>
      </c>
      <c r="B90" s="2" t="s">
        <v>110</v>
      </c>
    </row>
    <row r="91" spans="1:2">
      <c r="A91" s="7">
        <v>8400</v>
      </c>
      <c r="B91" s="2" t="s">
        <v>64</v>
      </c>
    </row>
    <row r="92" spans="1:2">
      <c r="A92" s="7">
        <v>8500</v>
      </c>
      <c r="B92" s="2" t="s">
        <v>65</v>
      </c>
    </row>
    <row r="93" spans="1:2">
      <c r="A93" s="7">
        <v>8550</v>
      </c>
      <c r="B93" s="2" t="s">
        <v>66</v>
      </c>
    </row>
    <row r="94" spans="1:2">
      <c r="A94" s="7">
        <v>8600</v>
      </c>
      <c r="B94" s="2" t="s">
        <v>111</v>
      </c>
    </row>
    <row r="95" spans="1:2">
      <c r="A95" s="7">
        <v>9000</v>
      </c>
      <c r="B95" s="2" t="s">
        <v>112</v>
      </c>
    </row>
    <row r="96" spans="1:2">
      <c r="A96" s="7">
        <v>9100</v>
      </c>
      <c r="B96" s="2" t="s">
        <v>67</v>
      </c>
    </row>
    <row r="97" spans="1:3">
      <c r="A97" s="7">
        <v>9600</v>
      </c>
      <c r="B97" s="2" t="s">
        <v>81</v>
      </c>
    </row>
    <row r="98" spans="1:3">
      <c r="A98" s="9">
        <v>1370</v>
      </c>
      <c r="B98" s="8" t="s">
        <v>116</v>
      </c>
      <c r="C98" s="8" t="s">
        <v>113</v>
      </c>
    </row>
    <row r="99" spans="1:3">
      <c r="A99" s="9">
        <v>3250</v>
      </c>
      <c r="B99" s="8" t="s">
        <v>117</v>
      </c>
      <c r="C99" s="8" t="s">
        <v>114</v>
      </c>
    </row>
    <row r="100" spans="1:3">
      <c r="A100" s="9">
        <v>3260</v>
      </c>
      <c r="B100" s="8" t="s">
        <v>122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10 Inhoudsopgave</vt:lpstr>
      <vt:lpstr>10.1 - 10.3</vt:lpstr>
      <vt:lpstr>10.4 - 10.7</vt:lpstr>
      <vt:lpstr>10.8 - 10.12</vt:lpstr>
      <vt:lpstr>H 3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2023-02-01T14:31:14Z</cp:lastPrinted>
  <dcterms:created xsi:type="dcterms:W3CDTF">2020-12-11T10:09:52Z</dcterms:created>
  <dcterms:modified xsi:type="dcterms:W3CDTF">2023-02-01T14:45:27Z</dcterms:modified>
</cp:coreProperties>
</file>