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32" documentId="8_{345FF784-C5D0-49EF-B510-611A957EC140}" xr6:coauthVersionLast="47" xr6:coauthVersionMax="47" xr10:uidLastSave="{E593BB87-B706-4BB1-BC04-B99065940F6B}"/>
  <bookViews>
    <workbookView xWindow="22932" yWindow="-108" windowWidth="23256" windowHeight="12576" activeTab="3" xr2:uid="{5D587E09-814F-4BAA-A382-6AB82BB63DFF}"/>
  </bookViews>
  <sheets>
    <sheet name="H 14 Inhoudsopgave" sheetId="8" r:id="rId1"/>
    <sheet name="14.1 - 14.3" sheetId="37" r:id="rId2"/>
    <sheet name="14.4 - 14.8" sheetId="38" r:id="rId3"/>
    <sheet name="14.9 - 14.13" sheetId="39" r:id="rId4"/>
    <sheet name="H 1 aanwijzingen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9" l="1"/>
  <c r="G89" i="39"/>
  <c r="G88" i="39"/>
  <c r="G87" i="39"/>
  <c r="G86" i="39"/>
  <c r="E86" i="39"/>
  <c r="G85" i="39"/>
  <c r="E85" i="39"/>
  <c r="F69" i="39"/>
  <c r="G61" i="39"/>
  <c r="F61" i="39"/>
  <c r="H46" i="39"/>
  <c r="G46" i="39"/>
  <c r="H16" i="39"/>
  <c r="H17" i="39" s="1"/>
  <c r="H18" i="39" s="1"/>
  <c r="F8" i="39"/>
  <c r="F7" i="39"/>
  <c r="F6" i="39"/>
  <c r="F9" i="39" s="1"/>
  <c r="E100" i="38" l="1"/>
  <c r="K94" i="38"/>
  <c r="J94" i="38"/>
  <c r="I94" i="38"/>
  <c r="H94" i="38"/>
  <c r="G94" i="38"/>
  <c r="F94" i="38"/>
  <c r="J69" i="38"/>
  <c r="J70" i="38" s="1"/>
  <c r="J71" i="38" s="1"/>
  <c r="J62" i="38"/>
  <c r="I62" i="38"/>
  <c r="K58" i="38"/>
  <c r="K59" i="38" s="1"/>
  <c r="K60" i="38" s="1"/>
  <c r="K61" i="38" s="1"/>
  <c r="J54" i="38"/>
  <c r="I54" i="38"/>
  <c r="K51" i="38"/>
  <c r="K52" i="38" s="1"/>
  <c r="J47" i="38"/>
  <c r="I47" i="38"/>
  <c r="K44" i="38"/>
  <c r="K45" i="38" s="1"/>
  <c r="J39" i="38"/>
  <c r="I39" i="38"/>
  <c r="K37" i="38"/>
  <c r="J29" i="38"/>
  <c r="I29" i="38"/>
  <c r="I15" i="38"/>
  <c r="E15" i="38"/>
  <c r="J195" i="37" l="1"/>
  <c r="I195" i="37"/>
  <c r="J188" i="37"/>
  <c r="I188" i="37"/>
  <c r="E171" i="37"/>
  <c r="E170" i="37"/>
  <c r="E169" i="37"/>
  <c r="K166" i="37"/>
  <c r="J166" i="37"/>
  <c r="I166" i="37"/>
  <c r="H166" i="37"/>
  <c r="F105" i="37"/>
  <c r="J93" i="37"/>
  <c r="I93" i="37"/>
  <c r="D92" i="37"/>
  <c r="J86" i="37"/>
  <c r="I86" i="37"/>
  <c r="D77" i="37"/>
  <c r="D78" i="37" s="1"/>
  <c r="D79" i="37" s="1"/>
  <c r="F64" i="37"/>
  <c r="J57" i="37"/>
  <c r="I57" i="37"/>
  <c r="D53" i="37"/>
  <c r="D54" i="37" s="1"/>
  <c r="D55" i="37" s="1"/>
  <c r="D36" i="37"/>
  <c r="D37" i="37" s="1"/>
  <c r="D38" i="37" s="1"/>
  <c r="D39" i="37" s="1"/>
  <c r="D40" i="37" s="1"/>
  <c r="D41" i="37" s="1"/>
  <c r="D42" i="37" s="1"/>
  <c r="D43" i="37" s="1"/>
  <c r="K26" i="37"/>
  <c r="K36" i="37" s="1"/>
  <c r="F21" i="37"/>
  <c r="G12" i="37"/>
  <c r="F12" i="37"/>
  <c r="F14" i="37" s="1"/>
  <c r="E172" i="37" l="1"/>
  <c r="K35" i="37"/>
</calcChain>
</file>

<file path=xl/sharedStrings.xml><?xml version="1.0" encoding="utf-8"?>
<sst xmlns="http://schemas.openxmlformats.org/spreadsheetml/2006/main" count="754" uniqueCount="333">
  <si>
    <t>Omschrijving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</si>
  <si>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</si>
  <si>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</si>
  <si>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</si>
  <si>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</si>
  <si>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</si>
  <si>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</si>
  <si>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</si>
  <si>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</si>
  <si>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</si>
  <si>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</si>
  <si>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</si>
  <si>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</si>
  <si>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</si>
  <si>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</si>
  <si>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</si>
  <si>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</si>
  <si>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</si>
  <si>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</si>
  <si>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</si>
  <si>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</si>
  <si>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</si>
  <si>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</si>
  <si>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</si>
  <si>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</si>
  <si>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</si>
  <si>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</si>
  <si>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</si>
  <si>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</si>
  <si>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</si>
  <si>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</si>
  <si>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</si>
  <si>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</si>
  <si>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</si>
  <si>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</si>
  <si>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</si>
  <si>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</si>
  <si>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</si>
  <si>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</si>
  <si>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</si>
  <si>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</si>
  <si>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</si>
  <si>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</si>
  <si>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</si>
  <si>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</si>
  <si>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</si>
  <si>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</si>
  <si>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</si>
  <si>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</si>
  <si>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</si>
  <si>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</si>
  <si>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</si>
  <si>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</si>
  <si>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</si>
  <si>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</si>
  <si>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</si>
  <si>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</si>
  <si>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</si>
  <si>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</si>
  <si>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</si>
  <si>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</si>
  <si>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</si>
  <si>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</si>
  <si>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</si>
  <si>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</si>
  <si>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</si>
  <si>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</si>
  <si>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</si>
  <si>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</si>
  <si>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</si>
  <si>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</si>
  <si>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</si>
  <si>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</si>
  <si>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</si>
  <si>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</si>
  <si>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</si>
  <si>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</si>
  <si>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</si>
  <si>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</si>
  <si>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</si>
  <si>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</si>
  <si>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</si>
  <si>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</si>
  <si>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</si>
  <si>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</si>
  <si>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</si>
  <si>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</si>
  <si>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</si>
  <si>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</si>
  <si>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</si>
  <si>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</si>
  <si>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</si>
  <si>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</si>
  <si>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</si>
  <si>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</si>
  <si>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</si>
  <si>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</si>
  <si>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</si>
  <si>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</si>
  <si>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</si>
  <si>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</si>
  <si>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Aantal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</si>
  <si>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</si>
  <si>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</si>
  <si>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</si>
  <si>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</si>
  <si>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</si>
  <si>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</si>
  <si>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</si>
  <si>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</si>
  <si>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Inkoopprijs per stuk</t>
  </si>
  <si>
    <t>Datum</t>
  </si>
  <si>
    <t>Van balans</t>
  </si>
  <si>
    <t>Beginsaldo</t>
  </si>
  <si>
    <t>Grootboek- rekening</t>
  </si>
  <si>
    <t>EUR</t>
  </si>
  <si>
    <t xml:space="preserve"> EUR</t>
  </si>
  <si>
    <t>Factuur- nummer</t>
  </si>
  <si>
    <t>Kasstorting</t>
  </si>
  <si>
    <t>0680</t>
  </si>
  <si>
    <t>De volgorde van de boeking maakt niet uit</t>
  </si>
  <si>
    <t>Bij</t>
  </si>
  <si>
    <t>Af</t>
  </si>
  <si>
    <t>Saldo</t>
  </si>
  <si>
    <t>Ontvangen</t>
  </si>
  <si>
    <t>Journaliseer het bankafschrift.</t>
  </si>
  <si>
    <t>Dagboek</t>
  </si>
  <si>
    <t>Boekjaar/periode</t>
  </si>
  <si>
    <t>Boekstuknummer</t>
  </si>
  <si>
    <t>Bedrag</t>
  </si>
  <si>
    <t>Boekstukregel</t>
  </si>
  <si>
    <t>Btw-code</t>
  </si>
  <si>
    <t>Percen-tage</t>
  </si>
  <si>
    <t>excl./incl. hoog/laag</t>
  </si>
  <si>
    <t>Bedrag btw</t>
  </si>
  <si>
    <t>Boekstuk nr.</t>
  </si>
  <si>
    <t>Subadmi- nistratie</t>
  </si>
  <si>
    <t>Invoerscherm memoriaal</t>
  </si>
  <si>
    <t>Sub- nummer</t>
  </si>
  <si>
    <t>Invoerscherm kasboek</t>
  </si>
  <si>
    <t>Eindsaldo</t>
  </si>
  <si>
    <t>Onze ref.</t>
  </si>
  <si>
    <t>Verwerk het bankafschrift in het bankboek.</t>
  </si>
  <si>
    <t>Invoerscherm bankboek</t>
  </si>
  <si>
    <t xml:space="preserve">  EUR</t>
  </si>
  <si>
    <t>naar balans</t>
  </si>
  <si>
    <t>2022-158</t>
  </si>
  <si>
    <t>2022 / 4</t>
  </si>
  <si>
    <t>2022-133</t>
  </si>
  <si>
    <t>2022 / 6</t>
  </si>
  <si>
    <t>Stel de winst- en verliesrekening en de balans samen.</t>
  </si>
  <si>
    <t>x € 1</t>
  </si>
  <si>
    <t>Saldibalans</t>
  </si>
  <si>
    <t>Balans</t>
  </si>
  <si>
    <t>Grootboekrekening</t>
  </si>
  <si>
    <t>0200</t>
  </si>
  <si>
    <t>0300</t>
  </si>
  <si>
    <t>0600</t>
  </si>
  <si>
    <t>0700</t>
  </si>
  <si>
    <t>Omzet hoog</t>
  </si>
  <si>
    <t>Resultaat</t>
  </si>
  <si>
    <t>Geef een controleberekening van het eigen vermogen.</t>
  </si>
  <si>
    <t>Eigen vermogen saldibalans</t>
  </si>
  <si>
    <t>min</t>
  </si>
  <si>
    <t>e</t>
  </si>
  <si>
    <t>2022-023</t>
  </si>
  <si>
    <t>Journaliseer memoriaal bon 2022-023.</t>
  </si>
  <si>
    <t>nr</t>
  </si>
  <si>
    <t>naam</t>
  </si>
  <si>
    <t>Verkoopkosten</t>
  </si>
  <si>
    <t>Inkoopw omzet</t>
  </si>
  <si>
    <t>Eigen vermogen balans</t>
  </si>
  <si>
    <t>Telling</t>
  </si>
  <si>
    <t>2022-159</t>
  </si>
  <si>
    <t>2022-358</t>
  </si>
  <si>
    <t>totaal</t>
  </si>
  <si>
    <t>f</t>
  </si>
  <si>
    <t>2022-014</t>
  </si>
  <si>
    <t>g</t>
  </si>
  <si>
    <t>h</t>
  </si>
  <si>
    <t>i</t>
  </si>
  <si>
    <t>Winst-en-verliesrekening</t>
  </si>
  <si>
    <t>2022-052</t>
  </si>
  <si>
    <t xml:space="preserve">Journaal                                                                                                                                                                                             </t>
  </si>
  <si>
    <t>0310</t>
  </si>
  <si>
    <t>Computers</t>
  </si>
  <si>
    <t xml:space="preserve">Journaal                                                                                                                                                                                           </t>
  </si>
  <si>
    <t>1650</t>
  </si>
  <si>
    <t>0210</t>
  </si>
  <si>
    <t>Hoofdstuk 14 Rangschikken van balansposten</t>
  </si>
  <si>
    <t>Uitwerking H 14</t>
  </si>
  <si>
    <t>14.1 - 14.3</t>
  </si>
  <si>
    <t>Opgave 14.1</t>
  </si>
  <si>
    <t>Bereken het kasverschil en vul de kasstaat van 30 juni 2022 aan.</t>
  </si>
  <si>
    <t>Kasstaat nr 23</t>
  </si>
  <si>
    <t>Geteld</t>
  </si>
  <si>
    <t>Ontvang-sten</t>
  </si>
  <si>
    <t>Uitgaven</t>
  </si>
  <si>
    <t>Contante verkopen inclusief 21% btw</t>
  </si>
  <si>
    <t>Waarvan betaald met pin nr. 2023</t>
  </si>
  <si>
    <t>Gestort bij de Rabobank nr. 2022023</t>
  </si>
  <si>
    <t>Kasverschil - kastekort</t>
  </si>
  <si>
    <t>Controle eindsaldo</t>
  </si>
  <si>
    <t>Verwerk de kasstaat in het dagboek Kas.</t>
  </si>
  <si>
    <t>07-06-22</t>
  </si>
  <si>
    <t>Contante verkopen</t>
  </si>
  <si>
    <t>2</t>
  </si>
  <si>
    <t>incl./hoog</t>
  </si>
  <si>
    <t>2022023 Rabobank</t>
  </si>
  <si>
    <t>Kastekort</t>
  </si>
  <si>
    <t>Journaliseer het kasboek.</t>
  </si>
  <si>
    <t>8400</t>
  </si>
  <si>
    <t>In welk dagboek wordt de inkoopprijs van de verkochte omzet genoteerd?</t>
  </si>
  <si>
    <t>Memoriaal</t>
  </si>
  <si>
    <t>Stel de grootboekrekening Kas samen over de periode 1 tot 7 juni 2022.</t>
  </si>
  <si>
    <t>7-6-22</t>
  </si>
  <si>
    <t>Stel de grootboekrekening Kruisposten samen over de periode 1 tot 7 juni 2022.</t>
  </si>
  <si>
    <t xml:space="preserve">1070 Kruisposten                                                                                                                                                      </t>
  </si>
  <si>
    <t>2022-023 Rabobank</t>
  </si>
  <si>
    <t>Stel de grootboekrekening Kruisposten pinpasbetalingen samen over de periode 1 tot 7 juni 2022.</t>
  </si>
  <si>
    <t xml:space="preserve">1080 Kruisposten pinpasbetalingen                                                                                                                          </t>
  </si>
  <si>
    <t>Opgave 14.2</t>
  </si>
  <si>
    <t>Bereken het voorraadverschil en vul de memoriaalbon van 30 juni 2020 aan.</t>
  </si>
  <si>
    <t>Memoriaalbon</t>
  </si>
  <si>
    <t>datum:</t>
  </si>
  <si>
    <t>betreft:</t>
  </si>
  <si>
    <t>specificatie:</t>
  </si>
  <si>
    <t>aantal</t>
  </si>
  <si>
    <t>bedrag</t>
  </si>
  <si>
    <t>Horloge Nice</t>
  </si>
  <si>
    <t>Horloge Beau</t>
  </si>
  <si>
    <t>Horloge Gold</t>
  </si>
  <si>
    <t>Verwerk memoriaal bon 2022-023 in het dagboek memoriaal.</t>
  </si>
  <si>
    <t>Voorraadtekort</t>
  </si>
  <si>
    <t>4960</t>
  </si>
  <si>
    <t>Opgave 14.3</t>
  </si>
  <si>
    <t>Journaliseer het kasverschil.</t>
  </si>
  <si>
    <t>1000</t>
  </si>
  <si>
    <t>Journaliseer het voorraadverschil.</t>
  </si>
  <si>
    <t>3000</t>
  </si>
  <si>
    <t xml:space="preserve">Cumulatieve afschrijving gebouw </t>
  </si>
  <si>
    <t>plus</t>
  </si>
  <si>
    <t>Sluit de volgende grootboekrekeningen af per 31-12-2022:</t>
  </si>
  <si>
    <t xml:space="preserve">1000 Kas                                                                                                                                                               </t>
  </si>
  <si>
    <t>31-12-2022</t>
  </si>
  <si>
    <t>kastekort</t>
  </si>
  <si>
    <t xml:space="preserve">3000 Voorraad goederen                                                                                                                                       </t>
  </si>
  <si>
    <t>voorraadverschil</t>
  </si>
  <si>
    <t>14.4 - 14.8</t>
  </si>
  <si>
    <t>Opgave 14.4</t>
  </si>
  <si>
    <t>Stel de balans in scontrovorm samen voor Idiria.</t>
  </si>
  <si>
    <t xml:space="preserve">Balans </t>
  </si>
  <si>
    <t>Vaste activa</t>
  </si>
  <si>
    <t>Langlopende schulden</t>
  </si>
  <si>
    <t>Vlottende activa</t>
  </si>
  <si>
    <t>Kortlopende schulden</t>
  </si>
  <si>
    <t>Privé komt niet op de balans.</t>
  </si>
  <si>
    <t>Opgave 14.5</t>
  </si>
  <si>
    <t>Stel de grootboekrekening Crediteuren samen over mei 2022 en sluit de grootboekrekening ook af.</t>
  </si>
  <si>
    <t xml:space="preserve">1400 Crediteuren                                                                                                                                                      </t>
  </si>
  <si>
    <t>van balans</t>
  </si>
  <si>
    <t>Palace goederen</t>
  </si>
  <si>
    <t>Munota bv Rabobank</t>
  </si>
  <si>
    <t>2022-096</t>
  </si>
  <si>
    <t>Retour naar Water</t>
  </si>
  <si>
    <t>Opgave 14.6</t>
  </si>
  <si>
    <t>Stel de subgrootboekrekeningen samen voor de crediteuren in de gewijzigde staffelvorm en sluit de subgrootboekrekeningen ook af.</t>
  </si>
  <si>
    <t xml:space="preserve">14010 Funshirt                                                                                                                                                   </t>
  </si>
  <si>
    <t>2022-170</t>
  </si>
  <si>
    <t>T-shirts</t>
  </si>
  <si>
    <t>I-5013</t>
  </si>
  <si>
    <t xml:space="preserve">14020 De Hollandwinkel                                                                                                                                                               </t>
  </si>
  <si>
    <t>2022-050</t>
  </si>
  <si>
    <t>2022-172</t>
  </si>
  <si>
    <t xml:space="preserve">14030 Shirthouse                                                                                                                                                                      </t>
  </si>
  <si>
    <t>2022-049</t>
  </si>
  <si>
    <t xml:space="preserve">14040 Lifestyle bv                                                                                                                                                                      </t>
  </si>
  <si>
    <t>2022-169</t>
  </si>
  <si>
    <t>2022-171</t>
  </si>
  <si>
    <t>T-shirts retour</t>
  </si>
  <si>
    <t>35877CR</t>
  </si>
  <si>
    <t>2022-051</t>
  </si>
  <si>
    <t>Opgave 14.7</t>
  </si>
  <si>
    <t>30040 Fiets Brentjes                                                                                                                                                                      EUR</t>
  </si>
  <si>
    <t>2022-157</t>
  </si>
  <si>
    <t>Hage</t>
  </si>
  <si>
    <t>Davids retour</t>
  </si>
  <si>
    <t>2022-163</t>
  </si>
  <si>
    <t>Immers verkoop</t>
  </si>
  <si>
    <t>Opgave 14.8</t>
  </si>
  <si>
    <t>14.9 - 14.13</t>
  </si>
  <si>
    <t>Opgave 14.9</t>
  </si>
  <si>
    <t>Wat is het saldo van de grootboekrekening Voorraad fietsen op 31 januari 2022?</t>
  </si>
  <si>
    <t xml:space="preserve">Soort </t>
  </si>
  <si>
    <t xml:space="preserve">Brentjes </t>
  </si>
  <si>
    <t xml:space="preserve">Breukink </t>
  </si>
  <si>
    <t xml:space="preserve">Zoetermelk </t>
  </si>
  <si>
    <t>Opgave 14.10</t>
  </si>
  <si>
    <t>30050 Voorraad koffiezetapparaten</t>
  </si>
  <si>
    <t>retour gezonden</t>
  </si>
  <si>
    <t>afgeleverd</t>
  </si>
  <si>
    <t>Opgave 14.11</t>
  </si>
  <si>
    <t>Zet de balansposten op de juiste plaats op de balans.</t>
  </si>
  <si>
    <t>Opgave 14.12</t>
  </si>
  <si>
    <t xml:space="preserve">Stel aan de hand van onderstaande gegevens de grootboekrekening Vooruitbetaalde </t>
  </si>
  <si>
    <t xml:space="preserve">bedragen samen over oktober. Sluit de rekening af per 31 oktober. </t>
  </si>
  <si>
    <t>1240 Vooruitbetaalde bedragen</t>
  </si>
  <si>
    <t>Verzekeringskosten gebouw</t>
  </si>
  <si>
    <t>Verzekeringskosten bedrijfsauto's</t>
  </si>
  <si>
    <t>naar Balans</t>
  </si>
  <si>
    <t>Opgave 14.13</t>
  </si>
  <si>
    <t>Bereken het kasverschil.</t>
  </si>
  <si>
    <t>Week</t>
  </si>
  <si>
    <t>Ontvangst</t>
  </si>
  <si>
    <t>Opgenomen bij de Rabobank</t>
  </si>
  <si>
    <t>Huishoudgeld</t>
  </si>
  <si>
    <t>Postzegels</t>
  </si>
  <si>
    <t>Eindsaldo (geteld)</t>
  </si>
  <si>
    <t>kasverschil</t>
  </si>
  <si>
    <t>2022-14</t>
  </si>
  <si>
    <t>6-4-22</t>
  </si>
  <si>
    <t>8-4-22</t>
  </si>
  <si>
    <t>9-4-22</t>
  </si>
  <si>
    <t>10-4-22</t>
  </si>
  <si>
    <t>06-04-22</t>
  </si>
  <si>
    <t>Opname Rabobank</t>
  </si>
  <si>
    <t>08-04-22</t>
  </si>
  <si>
    <t>09-04-22</t>
  </si>
  <si>
    <t>10-04-22</t>
  </si>
  <si>
    <t>Uitwerking 14.1 - 14.3</t>
  </si>
  <si>
    <t>Uitwerking 14.4 - 14.8</t>
  </si>
  <si>
    <t>Uitwerking 14.9 - 14.13</t>
  </si>
  <si>
    <t>1000 Kas                                                                                                                                                       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</si>
</sst>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\ #,##0;[Red]&quot;€&quot;\ \-#,##0"/>
    <numFmt numFmtId="43" formatCode="_ * #,##0.00_ ;_ * \-#,##0.00_ ;_ * &quot;-&quot;??_ ;_ @_ "/>
    <numFmt numFmtId="164" formatCode="0000"/>
    <numFmt numFmtId="165" formatCode="_ * #,##0_ ;_ * \-#,##0_ ;_ * &quot;-&quot;??_ ;_ @_ "/>
    <numFmt numFmtId="166" formatCode="_ [$€-413]\ * #,##0_ ;_ [$€-413]\ * \-#,##0_ ;_ [$€-413]\ * &quot;-&quot;??_ ;_ @_ "/>
    <numFmt numFmtId="167" formatCode="_ [$€-413]\ * #,##0.00_ ;_ [$€-413]\ * \-#,##0.00_ ;_ [$€-413]\ * &quot;-&quot;??_ ;_ @_ "/>
    <numFmt numFmtId="168" formatCode="d/mm/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43" fontId="1" fillId="6" borderId="1" xfId="2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43" fontId="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3" fontId="1" fillId="6" borderId="23" xfId="2" applyFont="1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43" fontId="3" fillId="0" borderId="19" xfId="2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43" fontId="1" fillId="7" borderId="1" xfId="2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" xfId="2" applyFont="1" applyFill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9" borderId="5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 wrapText="1"/>
    </xf>
    <xf numFmtId="43" fontId="3" fillId="0" borderId="6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2" fontId="1" fillId="6" borderId="23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4" fillId="0" borderId="0" xfId="1"/>
    <xf numFmtId="43" fontId="3" fillId="0" borderId="0" xfId="2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43" fontId="1" fillId="0" borderId="0" xfId="2" applyFont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1" xfId="0" applyFont="1" applyBorder="1" applyAlignment="1">
      <alignment horizontal="right" vertical="center"/>
    </xf>
    <xf numFmtId="43" fontId="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15" borderId="28" xfId="0" applyFont="1" applyFill="1" applyBorder="1" applyAlignment="1">
      <alignment vertical="center" wrapText="1"/>
    </xf>
    <xf numFmtId="0" fontId="13" fillId="15" borderId="31" xfId="0" applyFont="1" applyFill="1" applyBorder="1" applyAlignment="1">
      <alignment horizontal="center" vertical="center" wrapText="1"/>
    </xf>
    <xf numFmtId="0" fontId="13" fillId="14" borderId="32" xfId="0" applyFont="1" applyFill="1" applyBorder="1" applyAlignment="1">
      <alignment vertical="center" wrapText="1"/>
    </xf>
    <xf numFmtId="14" fontId="13" fillId="14" borderId="10" xfId="0" applyNumberFormat="1" applyFont="1" applyFill="1" applyBorder="1" applyAlignment="1">
      <alignment horizontal="left" vertical="center" wrapText="1"/>
    </xf>
    <xf numFmtId="167" fontId="13" fillId="14" borderId="11" xfId="0" applyNumberFormat="1" applyFont="1" applyFill="1" applyBorder="1" applyAlignment="1">
      <alignment vertical="center" wrapText="1"/>
    </xf>
    <xf numFmtId="0" fontId="13" fillId="14" borderId="12" xfId="0" applyFont="1" applyFill="1" applyBorder="1" applyAlignment="1">
      <alignment vertical="center" wrapText="1"/>
    </xf>
    <xf numFmtId="0" fontId="2" fillId="14" borderId="33" xfId="0" applyFont="1" applyFill="1" applyBorder="1" applyAlignment="1">
      <alignment vertical="center" wrapText="1"/>
    </xf>
    <xf numFmtId="14" fontId="13" fillId="14" borderId="2" xfId="0" applyNumberFormat="1" applyFont="1" applyFill="1" applyBorder="1" applyAlignment="1">
      <alignment horizontal="left" vertical="center" wrapText="1"/>
    </xf>
    <xf numFmtId="167" fontId="13" fillId="14" borderId="4" xfId="0" applyNumberFormat="1" applyFont="1" applyFill="1" applyBorder="1" applyAlignment="1">
      <alignment vertical="center" wrapText="1"/>
    </xf>
    <xf numFmtId="0" fontId="13" fillId="14" borderId="3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4" borderId="33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right" vertical="center" wrapText="1"/>
    </xf>
    <xf numFmtId="43" fontId="1" fillId="0" borderId="33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167" fontId="2" fillId="14" borderId="27" xfId="0" applyNumberFormat="1" applyFont="1" applyFill="1" applyBorder="1" applyAlignment="1">
      <alignment horizontal="right" vertical="center" wrapText="1"/>
    </xf>
    <xf numFmtId="0" fontId="2" fillId="14" borderId="36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left" vertical="center"/>
    </xf>
    <xf numFmtId="43" fontId="1" fillId="6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9" fontId="1" fillId="6" borderId="1" xfId="3" applyFont="1" applyFill="1" applyBorder="1" applyAlignment="1">
      <alignment horizontal="center" vertical="center"/>
    </xf>
    <xf numFmtId="43" fontId="3" fillId="0" borderId="26" xfId="2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3" fontId="2" fillId="6" borderId="1" xfId="0" applyNumberFormat="1" applyFont="1" applyFill="1" applyBorder="1" applyAlignment="1">
      <alignment horizontal="left" vertical="center"/>
    </xf>
    <xf numFmtId="43" fontId="2" fillId="0" borderId="0" xfId="2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 wrapText="1"/>
    </xf>
    <xf numFmtId="167" fontId="3" fillId="0" borderId="33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7" fontId="3" fillId="0" borderId="36" xfId="0" applyNumberFormat="1" applyFont="1" applyBorder="1" applyAlignment="1">
      <alignment horizontal="center" vertical="center" wrapText="1"/>
    </xf>
    <xf numFmtId="14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165" fontId="3" fillId="0" borderId="1" xfId="2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7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166" fontId="1" fillId="0" borderId="8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8" fontId="1" fillId="6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5" fontId="1" fillId="6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right" vertical="center" wrapText="1"/>
    </xf>
    <xf numFmtId="165" fontId="1" fillId="0" borderId="1" xfId="2" applyNumberFormat="1" applyFont="1" applyBorder="1" applyAlignment="1">
      <alignment vertical="center"/>
    </xf>
    <xf numFmtId="6" fontId="1" fillId="0" borderId="0" xfId="0" applyNumberFormat="1" applyFont="1" applyAlignment="1">
      <alignment vertical="center"/>
    </xf>
    <xf numFmtId="6" fontId="1" fillId="0" borderId="0" xfId="0" applyNumberFormat="1" applyFont="1"/>
    <xf numFmtId="6" fontId="1" fillId="0" borderId="9" xfId="0" applyNumberFormat="1" applyFont="1" applyBorder="1" applyAlignment="1">
      <alignment vertical="center"/>
    </xf>
    <xf numFmtId="6" fontId="2" fillId="0" borderId="0" xfId="0" applyNumberFormat="1" applyFont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14" fontId="2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2" fillId="10" borderId="34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2" fillId="10" borderId="33" xfId="0" applyFont="1" applyFill="1" applyBorder="1" applyAlignment="1">
      <alignment vertical="center"/>
    </xf>
    <xf numFmtId="16" fontId="1" fillId="0" borderId="34" xfId="0" applyNumberFormat="1" applyFont="1" applyBorder="1" applyAlignment="1">
      <alignment horizontal="center" vertical="center"/>
    </xf>
    <xf numFmtId="43" fontId="1" fillId="0" borderId="33" xfId="2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4" fontId="11" fillId="0" borderId="37" xfId="0" applyNumberFormat="1" applyFont="1" applyBorder="1" applyAlignment="1">
      <alignment horizontal="center" vertical="center" wrapText="1"/>
    </xf>
    <xf numFmtId="14" fontId="11" fillId="0" borderId="38" xfId="0" applyNumberFormat="1" applyFont="1" applyBorder="1" applyAlignment="1">
      <alignment horizontal="center" vertical="center" wrapText="1"/>
    </xf>
    <xf numFmtId="15" fontId="12" fillId="0" borderId="2" xfId="0" applyNumberFormat="1" applyFont="1" applyBorder="1" applyAlignment="1">
      <alignment horizontal="center" vertical="center" wrapText="1"/>
    </xf>
    <xf numFmtId="15" fontId="12" fillId="0" borderId="4" xfId="0" applyNumberFormat="1" applyFont="1" applyBorder="1" applyAlignment="1">
      <alignment horizontal="center" vertical="center" wrapText="1"/>
    </xf>
    <xf numFmtId="15" fontId="12" fillId="0" borderId="3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3" fillId="14" borderId="35" xfId="0" applyFont="1" applyFill="1" applyBorder="1" applyAlignment="1">
      <alignment horizontal="left" vertical="center" wrapText="1"/>
    </xf>
    <xf numFmtId="0" fontId="13" fillId="14" borderId="27" xfId="0" applyFont="1" applyFill="1" applyBorder="1" applyAlignment="1">
      <alignment horizontal="left" vertical="center" wrapText="1"/>
    </xf>
    <xf numFmtId="14" fontId="13" fillId="15" borderId="29" xfId="0" applyNumberFormat="1" applyFont="1" applyFill="1" applyBorder="1" applyAlignment="1">
      <alignment horizontal="left" vertical="center" wrapText="1"/>
    </xf>
    <xf numFmtId="0" fontId="13" fillId="15" borderId="30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13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2" fillId="10" borderId="24" xfId="0" applyFont="1" applyFill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</cellXfs>
  <cellStyles count="4">
    <cellStyle name="Hyperlink" xfId="1" builtinId="8"/>
    <cellStyle name="Komma" xfId="2" builtinId="3"/>
    <cellStyle name="Procent" xfId="3" builtinId="5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B12" sqref="B12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ht="15.6" x14ac:dyDescent="0.3">
      <c r="A1" s="2" t="s">
        <v>108</v>
      </c>
    </row>
    <row r="2" spans="1:7" ht="15.6" x14ac:dyDescent="0.3">
      <c r="A2" s="2"/>
    </row>
    <row r="3" spans="1:7" ht="15.6" x14ac:dyDescent="0.3">
      <c r="A3" s="2" t="s">
        <v>189</v>
      </c>
    </row>
    <row r="5" spans="1:7" x14ac:dyDescent="0.25">
      <c r="A5" s="1" t="s">
        <v>64</v>
      </c>
      <c r="B5" s="9">
        <v>44927</v>
      </c>
    </row>
    <row r="6" spans="1:7" x14ac:dyDescent="0.25">
      <c r="B6" s="9"/>
    </row>
    <row r="7" spans="1:7" x14ac:dyDescent="0.25">
      <c r="A7" s="6" t="s">
        <v>60</v>
      </c>
      <c r="B7" s="6" t="s">
        <v>106</v>
      </c>
      <c r="C7" s="6"/>
      <c r="D7" s="6"/>
      <c r="E7" s="6"/>
      <c r="F7" s="6"/>
      <c r="G7" s="6"/>
    </row>
    <row r="8" spans="1:7" x14ac:dyDescent="0.25">
      <c r="A8" s="6"/>
      <c r="B8" s="6" t="s">
        <v>120</v>
      </c>
      <c r="C8" s="6"/>
      <c r="D8" s="6"/>
      <c r="E8" s="6"/>
      <c r="F8" s="6"/>
      <c r="G8" s="6"/>
    </row>
    <row r="10" spans="1:7" ht="15.6" x14ac:dyDescent="0.3">
      <c r="A10" s="1" t="s">
        <v>65</v>
      </c>
      <c r="B10" s="10" t="s">
        <v>329</v>
      </c>
    </row>
    <row r="11" spans="1:7" ht="15.6" x14ac:dyDescent="0.3">
      <c r="B11" s="10" t="s">
        <v>330</v>
      </c>
    </row>
    <row r="12" spans="1:7" ht="15.6" x14ac:dyDescent="0.3">
      <c r="B12" s="78" t="s">
        <v>331</v>
      </c>
    </row>
    <row r="13" spans="1:7" ht="15.6" x14ac:dyDescent="0.3">
      <c r="B13" s="78"/>
    </row>
  </sheetData>
  <hyperlinks>
    <hyperlink ref="B10" location="'14.1 - 14.3'!A1" display="Uitwerking 14.1 - 14.3" xr:uid="{03740B92-6FBF-4F94-B447-C148B7377854}"/>
    <hyperlink ref="B11" location="'14.4 - 14.8'!A1" display="Uitwerking 14.4 - 14.8" xr:uid="{C70505CB-85C9-42E8-A781-D2E6545595E8}"/>
    <hyperlink ref="B12" location="'14.9 - 14.13'!A1" display="Uitwerking 14.9 - 14.13" xr:uid="{446AD1AD-7D69-4C3A-B821-E22BF85DAFFD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347C-AE88-4EA5-B3A4-392987539654}">
  <dimension ref="A1:M195"/>
  <sheetViews>
    <sheetView showGridLines="0" workbookViewId="0">
      <selection activeCell="B49" sqref="B49:J49"/>
    </sheetView>
  </sheetViews>
  <sheetFormatPr defaultRowHeight="15" x14ac:dyDescent="0.3"/>
  <cols>
    <col min="1" max="1" width="2.88671875" style="12" customWidth="1"/>
    <col min="2" max="2" width="13.21875" style="14" customWidth="1"/>
    <col min="3" max="3" width="11.6640625" style="14" customWidth="1"/>
    <col min="4" max="4" width="11.5546875" style="14" customWidth="1"/>
    <col min="5" max="5" width="17.44140625" style="14" customWidth="1"/>
    <col min="6" max="6" width="13.77734375" style="14" customWidth="1"/>
    <col min="7" max="7" width="13.6640625" style="14" customWidth="1"/>
    <col min="8" max="8" width="11" style="14" customWidth="1"/>
    <col min="9" max="10" width="12.109375" style="14" customWidth="1"/>
    <col min="11" max="11" width="12.5546875" style="14" customWidth="1"/>
    <col min="12" max="12" width="11.109375" style="14" customWidth="1"/>
    <col min="13" max="13" width="10.77734375" style="14" customWidth="1"/>
    <col min="14" max="14" width="2.44140625" style="14" customWidth="1"/>
    <col min="15" max="16384" width="8.88671875" style="14"/>
  </cols>
  <sheetData>
    <row r="1" spans="1:7" ht="15.6" x14ac:dyDescent="0.3">
      <c r="B1" s="13" t="s">
        <v>190</v>
      </c>
      <c r="D1" s="13" t="s">
        <v>191</v>
      </c>
    </row>
    <row r="2" spans="1:7" ht="15.6" x14ac:dyDescent="0.3">
      <c r="B2" s="17"/>
    </row>
    <row r="3" spans="1:7" ht="18" customHeight="1" x14ac:dyDescent="0.3">
      <c r="B3" s="13" t="s">
        <v>192</v>
      </c>
    </row>
    <row r="4" spans="1:7" ht="18" customHeight="1" thickBot="1" x14ac:dyDescent="0.35">
      <c r="A4" s="12" t="s">
        <v>3</v>
      </c>
      <c r="B4" s="14" t="s">
        <v>193</v>
      </c>
    </row>
    <row r="5" spans="1:7" ht="18" customHeight="1" x14ac:dyDescent="0.3">
      <c r="B5" s="96" t="s">
        <v>111</v>
      </c>
      <c r="C5" s="238">
        <v>44719</v>
      </c>
      <c r="D5" s="238"/>
      <c r="E5" s="238"/>
      <c r="F5" s="239" t="s">
        <v>194</v>
      </c>
      <c r="G5" s="97" t="s">
        <v>165</v>
      </c>
    </row>
    <row r="6" spans="1:7" ht="18" customHeight="1" x14ac:dyDescent="0.3">
      <c r="B6" s="98" t="s">
        <v>113</v>
      </c>
      <c r="C6" s="99">
        <v>44713</v>
      </c>
      <c r="D6" s="100">
        <v>336.4</v>
      </c>
      <c r="E6" s="101"/>
      <c r="F6" s="240"/>
      <c r="G6" s="102"/>
    </row>
    <row r="7" spans="1:7" ht="18" customHeight="1" x14ac:dyDescent="0.3">
      <c r="B7" s="98" t="s">
        <v>195</v>
      </c>
      <c r="C7" s="103">
        <v>44719</v>
      </c>
      <c r="D7" s="104">
        <v>267.14999999999998</v>
      </c>
      <c r="E7" s="105"/>
      <c r="F7" s="106"/>
      <c r="G7" s="102"/>
    </row>
    <row r="8" spans="1:7" ht="28.2" customHeight="1" x14ac:dyDescent="0.3">
      <c r="B8" s="241"/>
      <c r="C8" s="242"/>
      <c r="D8" s="242"/>
      <c r="E8" s="242"/>
      <c r="F8" s="107" t="s">
        <v>196</v>
      </c>
      <c r="G8" s="108" t="s">
        <v>197</v>
      </c>
    </row>
    <row r="9" spans="1:7" ht="18" customHeight="1" x14ac:dyDescent="0.3">
      <c r="B9" s="235" t="s">
        <v>198</v>
      </c>
      <c r="C9" s="199"/>
      <c r="D9" s="199"/>
      <c r="E9" s="199"/>
      <c r="F9" s="11">
        <v>816.75</v>
      </c>
      <c r="G9" s="109"/>
    </row>
    <row r="10" spans="1:7" ht="18" customHeight="1" x14ac:dyDescent="0.3">
      <c r="B10" s="235" t="s">
        <v>199</v>
      </c>
      <c r="C10" s="199"/>
      <c r="D10" s="199"/>
      <c r="E10" s="199"/>
      <c r="F10" s="11"/>
      <c r="G10" s="109">
        <v>635.25</v>
      </c>
    </row>
    <row r="11" spans="1:7" ht="18" customHeight="1" x14ac:dyDescent="0.3">
      <c r="B11" s="235" t="s">
        <v>200</v>
      </c>
      <c r="C11" s="199"/>
      <c r="D11" s="199"/>
      <c r="E11" s="199"/>
      <c r="F11" s="11"/>
      <c r="G11" s="110">
        <v>250</v>
      </c>
    </row>
    <row r="12" spans="1:7" ht="18" customHeight="1" x14ac:dyDescent="0.3">
      <c r="B12" s="233" t="s">
        <v>109</v>
      </c>
      <c r="C12" s="234"/>
      <c r="D12" s="234"/>
      <c r="E12" s="234"/>
      <c r="F12" s="111">
        <f>SUM(F9:F11)</f>
        <v>816.75</v>
      </c>
      <c r="G12" s="112">
        <f>SUM(G9:G11)</f>
        <v>885.25</v>
      </c>
    </row>
    <row r="13" spans="1:7" ht="18" customHeight="1" x14ac:dyDescent="0.3">
      <c r="B13" s="235" t="s">
        <v>201</v>
      </c>
      <c r="C13" s="199"/>
      <c r="D13" s="199"/>
      <c r="E13" s="199"/>
      <c r="F13" s="11"/>
      <c r="G13" s="109">
        <v>0.75</v>
      </c>
    </row>
    <row r="14" spans="1:7" ht="18" customHeight="1" thickBot="1" x14ac:dyDescent="0.35">
      <c r="B14" s="236" t="s">
        <v>202</v>
      </c>
      <c r="C14" s="237"/>
      <c r="D14" s="237"/>
      <c r="E14" s="237"/>
      <c r="F14" s="113">
        <f>D6+F12-G12-G13</f>
        <v>267.15000000000009</v>
      </c>
      <c r="G14" s="114"/>
    </row>
    <row r="15" spans="1:7" ht="18" customHeight="1" x14ac:dyDescent="0.3">
      <c r="B15" s="13"/>
    </row>
    <row r="16" spans="1:7" ht="18" customHeight="1" x14ac:dyDescent="0.3">
      <c r="A16" s="14" t="s">
        <v>6</v>
      </c>
      <c r="B16" s="14" t="s">
        <v>203</v>
      </c>
    </row>
    <row r="17" spans="1:13" ht="10.95" customHeight="1" x14ac:dyDescent="0.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0.95" customHeight="1" x14ac:dyDescent="0.3">
      <c r="A18" s="15"/>
      <c r="B18" s="18" t="s">
        <v>139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10.95" customHeight="1" x14ac:dyDescent="0.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8" customHeight="1" x14ac:dyDescent="0.3">
      <c r="A20" s="15"/>
      <c r="B20" s="19" t="s">
        <v>126</v>
      </c>
      <c r="C20" s="21">
        <v>10</v>
      </c>
      <c r="D20" s="16"/>
      <c r="E20" s="19" t="s">
        <v>127</v>
      </c>
      <c r="F20" s="22" t="s">
        <v>149</v>
      </c>
      <c r="G20" s="16"/>
      <c r="H20" s="115" t="s">
        <v>128</v>
      </c>
      <c r="I20" s="115"/>
      <c r="J20" s="23" t="s">
        <v>165</v>
      </c>
      <c r="K20" s="16"/>
      <c r="L20" s="16"/>
      <c r="M20" s="16"/>
    </row>
    <row r="21" spans="1:13" ht="18" customHeight="1" x14ac:dyDescent="0.3">
      <c r="A21" s="15"/>
      <c r="B21" s="19" t="s">
        <v>113</v>
      </c>
      <c r="C21" s="51">
        <v>336.4</v>
      </c>
      <c r="D21" s="16"/>
      <c r="E21" s="19" t="s">
        <v>140</v>
      </c>
      <c r="F21" s="116">
        <f>C21+J26+J27+J28+J29</f>
        <v>267.15000000000009</v>
      </c>
      <c r="G21" s="16"/>
      <c r="H21" s="16"/>
      <c r="I21" s="16"/>
      <c r="J21" s="16"/>
      <c r="K21" s="16"/>
      <c r="L21" s="16"/>
      <c r="M21" s="16"/>
    </row>
    <row r="22" spans="1:13" ht="10.95" customHeight="1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8" customHeight="1" x14ac:dyDescent="0.3">
      <c r="A23" s="15"/>
      <c r="B23" s="18" t="s">
        <v>130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0.95" customHeight="1" x14ac:dyDescent="0.3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s="12" customFormat="1" ht="30.6" customHeight="1" x14ac:dyDescent="0.3">
      <c r="A25" s="15"/>
      <c r="B25" s="43" t="s">
        <v>111</v>
      </c>
      <c r="C25" s="43" t="s">
        <v>114</v>
      </c>
      <c r="D25" s="43" t="s">
        <v>138</v>
      </c>
      <c r="E25" s="117" t="s">
        <v>0</v>
      </c>
      <c r="F25" s="118"/>
      <c r="G25" s="43" t="s">
        <v>131</v>
      </c>
      <c r="H25" s="43" t="s">
        <v>132</v>
      </c>
      <c r="I25" s="43" t="s">
        <v>133</v>
      </c>
      <c r="J25" s="43" t="s">
        <v>129</v>
      </c>
      <c r="K25" s="43" t="s">
        <v>134</v>
      </c>
      <c r="L25" s="43" t="s">
        <v>141</v>
      </c>
      <c r="M25" s="16"/>
    </row>
    <row r="26" spans="1:13" ht="18" customHeight="1" x14ac:dyDescent="0.3">
      <c r="A26" s="15"/>
      <c r="B26" s="24" t="s">
        <v>204</v>
      </c>
      <c r="C26" s="20">
        <v>8400</v>
      </c>
      <c r="D26" s="20"/>
      <c r="E26" s="45" t="s">
        <v>205</v>
      </c>
      <c r="F26" s="47"/>
      <c r="G26" s="24" t="s">
        <v>206</v>
      </c>
      <c r="H26" s="119">
        <v>0.21</v>
      </c>
      <c r="I26" s="30" t="s">
        <v>207</v>
      </c>
      <c r="J26" s="30">
        <v>816.75</v>
      </c>
      <c r="K26" s="40">
        <f>21/121*J26</f>
        <v>141.75</v>
      </c>
      <c r="L26" s="31"/>
      <c r="M26" s="16"/>
    </row>
    <row r="27" spans="1:13" ht="18" customHeight="1" x14ac:dyDescent="0.3">
      <c r="A27" s="15"/>
      <c r="B27" s="24" t="s">
        <v>204</v>
      </c>
      <c r="C27" s="20">
        <v>1080</v>
      </c>
      <c r="D27" s="20"/>
      <c r="E27" s="45">
        <v>2023</v>
      </c>
      <c r="F27" s="47"/>
      <c r="G27" s="80"/>
      <c r="H27" s="26"/>
      <c r="I27" s="30"/>
      <c r="J27" s="30">
        <v>-635.25</v>
      </c>
      <c r="K27" s="31"/>
      <c r="L27" s="31"/>
      <c r="M27" s="16"/>
    </row>
    <row r="28" spans="1:13" ht="18" customHeight="1" x14ac:dyDescent="0.3">
      <c r="A28" s="15"/>
      <c r="B28" s="24" t="s">
        <v>204</v>
      </c>
      <c r="C28" s="20">
        <v>1070</v>
      </c>
      <c r="D28" s="20"/>
      <c r="E28" s="45" t="s">
        <v>208</v>
      </c>
      <c r="F28" s="47"/>
      <c r="G28" s="80"/>
      <c r="H28" s="26"/>
      <c r="I28" s="30"/>
      <c r="J28" s="30">
        <v>-250</v>
      </c>
      <c r="K28" s="31"/>
      <c r="L28" s="31"/>
      <c r="M28" s="16"/>
    </row>
    <row r="29" spans="1:13" ht="18" customHeight="1" x14ac:dyDescent="0.3">
      <c r="A29" s="15"/>
      <c r="B29" s="24" t="s">
        <v>204</v>
      </c>
      <c r="C29" s="20">
        <v>4970</v>
      </c>
      <c r="D29" s="20"/>
      <c r="E29" s="45" t="s">
        <v>209</v>
      </c>
      <c r="F29" s="47"/>
      <c r="G29" s="80"/>
      <c r="H29" s="26"/>
      <c r="I29" s="30"/>
      <c r="J29" s="30">
        <v>-0.75</v>
      </c>
      <c r="K29" s="31"/>
      <c r="L29" s="31"/>
      <c r="M29" s="16"/>
    </row>
    <row r="30" spans="1:13" ht="10.95" customHeight="1" x14ac:dyDescent="0.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18" customHeight="1" x14ac:dyDescent="0.3">
      <c r="B31" s="13"/>
    </row>
    <row r="32" spans="1:13" ht="18" customHeight="1" x14ac:dyDescent="0.3">
      <c r="A32" s="14" t="s">
        <v>4</v>
      </c>
      <c r="B32" s="69" t="s">
        <v>210</v>
      </c>
    </row>
    <row r="33" spans="1:12" ht="18" customHeight="1" x14ac:dyDescent="0.3">
      <c r="B33" s="54" t="s">
        <v>183</v>
      </c>
      <c r="C33" s="55"/>
      <c r="D33" s="55"/>
      <c r="E33" s="55"/>
      <c r="F33" s="55"/>
      <c r="G33" s="55"/>
      <c r="H33" s="55"/>
      <c r="I33" s="55"/>
      <c r="J33" s="55"/>
      <c r="K33" s="32" t="s">
        <v>115</v>
      </c>
    </row>
    <row r="34" spans="1:12" ht="29.4" customHeight="1" x14ac:dyDescent="0.3">
      <c r="B34" s="33" t="s">
        <v>111</v>
      </c>
      <c r="C34" s="33" t="s">
        <v>126</v>
      </c>
      <c r="D34" s="34" t="s">
        <v>135</v>
      </c>
      <c r="E34" s="33" t="s">
        <v>114</v>
      </c>
      <c r="F34" s="33" t="s">
        <v>136</v>
      </c>
      <c r="G34" s="206" t="s">
        <v>0</v>
      </c>
      <c r="H34" s="207"/>
      <c r="I34" s="208"/>
      <c r="J34" s="28" t="s">
        <v>1</v>
      </c>
      <c r="K34" s="33" t="s">
        <v>2</v>
      </c>
    </row>
    <row r="35" spans="1:12" ht="18" customHeight="1" x14ac:dyDescent="0.3">
      <c r="B35" s="24" t="s">
        <v>204</v>
      </c>
      <c r="C35" s="35">
        <v>10</v>
      </c>
      <c r="D35" s="36" t="s">
        <v>165</v>
      </c>
      <c r="E35" s="60" t="s">
        <v>211</v>
      </c>
      <c r="F35" s="36"/>
      <c r="G35" s="229" t="s">
        <v>205</v>
      </c>
      <c r="H35" s="229"/>
      <c r="I35" s="229"/>
      <c r="J35" s="67"/>
      <c r="K35" s="48">
        <f>J26-K26</f>
        <v>675</v>
      </c>
    </row>
    <row r="36" spans="1:12" ht="18" customHeight="1" x14ac:dyDescent="0.3">
      <c r="B36" s="24" t="s">
        <v>204</v>
      </c>
      <c r="C36" s="35">
        <v>10</v>
      </c>
      <c r="D36" s="36" t="str">
        <f>D35</f>
        <v>2022-023</v>
      </c>
      <c r="E36" s="60" t="s">
        <v>187</v>
      </c>
      <c r="F36" s="36"/>
      <c r="G36" s="229" t="s">
        <v>205</v>
      </c>
      <c r="H36" s="229"/>
      <c r="I36" s="229"/>
      <c r="J36" s="67"/>
      <c r="K36" s="48">
        <f>K26</f>
        <v>141.75</v>
      </c>
    </row>
    <row r="37" spans="1:12" ht="18" customHeight="1" x14ac:dyDescent="0.3">
      <c r="B37" s="24" t="s">
        <v>204</v>
      </c>
      <c r="C37" s="35">
        <v>10</v>
      </c>
      <c r="D37" s="36" t="str">
        <f t="shared" ref="D37:D43" si="0">D36</f>
        <v>2022-023</v>
      </c>
      <c r="E37" s="70">
        <v>1000</v>
      </c>
      <c r="F37" s="71"/>
      <c r="G37" s="229" t="s">
        <v>205</v>
      </c>
      <c r="H37" s="229"/>
      <c r="I37" s="229"/>
      <c r="J37" s="67">
        <v>816.75</v>
      </c>
      <c r="K37" s="120"/>
    </row>
    <row r="38" spans="1:12" ht="18" customHeight="1" x14ac:dyDescent="0.3">
      <c r="B38" s="24" t="s">
        <v>204</v>
      </c>
      <c r="C38" s="35">
        <v>10</v>
      </c>
      <c r="D38" s="36" t="str">
        <f t="shared" si="0"/>
        <v>2022-023</v>
      </c>
      <c r="E38" s="66">
        <v>1080</v>
      </c>
      <c r="F38" s="66"/>
      <c r="G38" s="188">
        <v>2023</v>
      </c>
      <c r="H38" s="189"/>
      <c r="I38" s="190"/>
      <c r="J38" s="67">
        <v>635.25</v>
      </c>
      <c r="K38" s="67"/>
    </row>
    <row r="39" spans="1:12" ht="18" customHeight="1" x14ac:dyDescent="0.3">
      <c r="B39" s="24" t="s">
        <v>204</v>
      </c>
      <c r="C39" s="35">
        <v>10</v>
      </c>
      <c r="D39" s="36" t="str">
        <f t="shared" si="0"/>
        <v>2022-023</v>
      </c>
      <c r="E39" s="66">
        <v>1000</v>
      </c>
      <c r="F39" s="66"/>
      <c r="G39" s="188">
        <v>2023</v>
      </c>
      <c r="H39" s="189"/>
      <c r="I39" s="190"/>
      <c r="J39" s="67"/>
      <c r="K39" s="67">
        <v>635.25</v>
      </c>
    </row>
    <row r="40" spans="1:12" ht="18" customHeight="1" x14ac:dyDescent="0.3">
      <c r="B40" s="24" t="s">
        <v>204</v>
      </c>
      <c r="C40" s="35">
        <v>10</v>
      </c>
      <c r="D40" s="36" t="str">
        <f t="shared" si="0"/>
        <v>2022-023</v>
      </c>
      <c r="E40" s="66">
        <v>1070</v>
      </c>
      <c r="F40" s="66"/>
      <c r="G40" s="188" t="s">
        <v>208</v>
      </c>
      <c r="H40" s="189"/>
      <c r="I40" s="190"/>
      <c r="J40" s="67">
        <v>250</v>
      </c>
      <c r="K40" s="67"/>
    </row>
    <row r="41" spans="1:12" ht="18" customHeight="1" x14ac:dyDescent="0.3">
      <c r="B41" s="24" t="s">
        <v>204</v>
      </c>
      <c r="C41" s="35">
        <v>10</v>
      </c>
      <c r="D41" s="36" t="str">
        <f t="shared" si="0"/>
        <v>2022-023</v>
      </c>
      <c r="E41" s="66">
        <v>1000</v>
      </c>
      <c r="F41" s="66"/>
      <c r="G41" s="188" t="s">
        <v>208</v>
      </c>
      <c r="H41" s="189"/>
      <c r="I41" s="190"/>
      <c r="J41" s="67"/>
      <c r="K41" s="67">
        <v>250</v>
      </c>
    </row>
    <row r="42" spans="1:12" ht="18" customHeight="1" x14ac:dyDescent="0.3">
      <c r="B42" s="121" t="s">
        <v>204</v>
      </c>
      <c r="C42" s="70">
        <v>10</v>
      </c>
      <c r="D42" s="36" t="str">
        <f t="shared" si="0"/>
        <v>2022-023</v>
      </c>
      <c r="E42" s="122">
        <v>4970</v>
      </c>
      <c r="F42" s="122"/>
      <c r="G42" s="230" t="s">
        <v>209</v>
      </c>
      <c r="H42" s="231"/>
      <c r="I42" s="232"/>
      <c r="J42" s="74">
        <v>0.75</v>
      </c>
      <c r="K42" s="74"/>
    </row>
    <row r="43" spans="1:12" ht="18" customHeight="1" x14ac:dyDescent="0.3">
      <c r="B43" s="24" t="s">
        <v>204</v>
      </c>
      <c r="C43" s="66">
        <v>10</v>
      </c>
      <c r="D43" s="36" t="str">
        <f t="shared" si="0"/>
        <v>2022-023</v>
      </c>
      <c r="E43" s="66">
        <v>1000</v>
      </c>
      <c r="F43" s="66"/>
      <c r="G43" s="188" t="s">
        <v>209</v>
      </c>
      <c r="H43" s="189"/>
      <c r="I43" s="190"/>
      <c r="J43" s="67"/>
      <c r="K43" s="67">
        <v>0.75</v>
      </c>
    </row>
    <row r="44" spans="1:12" ht="18" customHeight="1" x14ac:dyDescent="0.3">
      <c r="B44" s="56"/>
      <c r="C44" s="57"/>
      <c r="D44" s="57"/>
      <c r="E44" s="57"/>
      <c r="F44" s="57"/>
      <c r="G44" s="82"/>
      <c r="H44" s="82"/>
      <c r="I44" s="82"/>
      <c r="J44" s="82"/>
      <c r="K44" s="79"/>
      <c r="L44" s="79"/>
    </row>
    <row r="45" spans="1:12" ht="18" customHeight="1" x14ac:dyDescent="0.3">
      <c r="A45" s="14" t="s">
        <v>5</v>
      </c>
      <c r="B45" s="14" t="s">
        <v>212</v>
      </c>
      <c r="C45" s="57"/>
      <c r="D45" s="57"/>
      <c r="E45" s="57"/>
      <c r="F45" s="57"/>
      <c r="G45" s="82"/>
      <c r="H45" s="82"/>
      <c r="I45" s="82"/>
      <c r="J45" s="82"/>
      <c r="K45" s="79"/>
      <c r="L45" s="79"/>
    </row>
    <row r="46" spans="1:12" ht="18" customHeight="1" x14ac:dyDescent="0.3">
      <c r="B46" s="95" t="s">
        <v>213</v>
      </c>
      <c r="C46" s="57"/>
      <c r="D46" s="57"/>
      <c r="E46" s="57"/>
      <c r="F46" s="57"/>
      <c r="G46" s="82"/>
      <c r="H46" s="82"/>
      <c r="I46" s="82"/>
      <c r="J46" s="82"/>
      <c r="K46" s="79"/>
      <c r="L46" s="79"/>
    </row>
    <row r="47" spans="1:12" ht="18" customHeight="1" x14ac:dyDescent="0.3">
      <c r="B47" s="56"/>
      <c r="C47" s="57"/>
      <c r="D47" s="57"/>
      <c r="E47" s="57"/>
      <c r="F47" s="57"/>
      <c r="G47" s="82"/>
      <c r="H47" s="82"/>
      <c r="I47" s="82"/>
      <c r="J47" s="82"/>
      <c r="K47" s="79"/>
      <c r="L47" s="79"/>
    </row>
    <row r="48" spans="1:12" ht="18" customHeight="1" x14ac:dyDescent="0.25">
      <c r="A48" s="12" t="s">
        <v>164</v>
      </c>
      <c r="B48" s="1" t="s">
        <v>214</v>
      </c>
      <c r="C48" s="57"/>
      <c r="D48" s="57"/>
      <c r="E48" s="57"/>
      <c r="F48" s="57"/>
      <c r="G48" s="82"/>
      <c r="H48" s="82"/>
      <c r="I48" s="82"/>
      <c r="J48" s="82"/>
      <c r="K48" s="79"/>
      <c r="L48" s="79"/>
    </row>
    <row r="49" spans="1:13" ht="18" customHeight="1" x14ac:dyDescent="0.3">
      <c r="B49" s="226" t="s">
        <v>332</v>
      </c>
      <c r="C49" s="227"/>
      <c r="D49" s="227"/>
      <c r="E49" s="227"/>
      <c r="F49" s="227"/>
      <c r="G49" s="227"/>
      <c r="H49" s="227"/>
      <c r="I49" s="227"/>
      <c r="J49" s="228"/>
      <c r="K49" s="79"/>
      <c r="L49" s="79"/>
    </row>
    <row r="50" spans="1:13" ht="27.6" customHeight="1" x14ac:dyDescent="0.3">
      <c r="B50" s="73" t="s">
        <v>111</v>
      </c>
      <c r="C50" s="73" t="s">
        <v>126</v>
      </c>
      <c r="D50" s="73" t="s">
        <v>135</v>
      </c>
      <c r="E50" s="184" t="s">
        <v>0</v>
      </c>
      <c r="F50" s="184"/>
      <c r="G50" s="184"/>
      <c r="H50" s="184"/>
      <c r="I50" s="73" t="s">
        <v>1</v>
      </c>
      <c r="J50" s="73" t="s">
        <v>2</v>
      </c>
      <c r="K50" s="79"/>
    </row>
    <row r="51" spans="1:13" ht="18" customHeight="1" x14ac:dyDescent="0.3">
      <c r="B51" s="65">
        <v>44713</v>
      </c>
      <c r="C51" s="66"/>
      <c r="D51" s="66"/>
      <c r="E51" s="185" t="s">
        <v>112</v>
      </c>
      <c r="F51" s="186"/>
      <c r="G51" s="186"/>
      <c r="H51" s="187"/>
      <c r="I51" s="67">
        <v>336.4</v>
      </c>
      <c r="J51" s="66"/>
      <c r="K51" s="79"/>
    </row>
    <row r="52" spans="1:13" ht="18" customHeight="1" x14ac:dyDescent="0.3">
      <c r="B52" s="65">
        <v>44719</v>
      </c>
      <c r="C52" s="66">
        <v>10</v>
      </c>
      <c r="D52" s="66" t="s">
        <v>165</v>
      </c>
      <c r="E52" s="188" t="s">
        <v>205</v>
      </c>
      <c r="F52" s="189"/>
      <c r="G52" s="189"/>
      <c r="H52" s="190"/>
      <c r="I52" s="67">
        <v>816.75</v>
      </c>
      <c r="J52" s="66"/>
      <c r="K52" s="79"/>
    </row>
    <row r="53" spans="1:13" ht="18" customHeight="1" x14ac:dyDescent="0.3">
      <c r="B53" s="65">
        <v>44719</v>
      </c>
      <c r="C53" s="66">
        <v>10</v>
      </c>
      <c r="D53" s="66" t="str">
        <f>D52</f>
        <v>2022-023</v>
      </c>
      <c r="E53" s="188">
        <v>2023</v>
      </c>
      <c r="F53" s="189"/>
      <c r="G53" s="189"/>
      <c r="H53" s="190"/>
      <c r="I53" s="67"/>
      <c r="J53" s="59">
        <v>635.25</v>
      </c>
      <c r="K53" s="79"/>
    </row>
    <row r="54" spans="1:13" ht="18" customHeight="1" x14ac:dyDescent="0.3">
      <c r="B54" s="65">
        <v>44719</v>
      </c>
      <c r="C54" s="66">
        <v>10</v>
      </c>
      <c r="D54" s="66" t="str">
        <f t="shared" ref="D54:D55" si="1">D53</f>
        <v>2022-023</v>
      </c>
      <c r="E54" s="188" t="s">
        <v>208</v>
      </c>
      <c r="F54" s="189"/>
      <c r="G54" s="189"/>
      <c r="H54" s="190"/>
      <c r="I54" s="67"/>
      <c r="J54" s="67">
        <v>250</v>
      </c>
      <c r="K54" s="79"/>
    </row>
    <row r="55" spans="1:13" ht="18" customHeight="1" x14ac:dyDescent="0.3">
      <c r="B55" s="65">
        <v>44719</v>
      </c>
      <c r="C55" s="66">
        <v>10</v>
      </c>
      <c r="D55" s="66" t="str">
        <f t="shared" si="1"/>
        <v>2022-023</v>
      </c>
      <c r="E55" s="188" t="s">
        <v>209</v>
      </c>
      <c r="F55" s="189"/>
      <c r="G55" s="189"/>
      <c r="H55" s="190"/>
      <c r="I55" s="67"/>
      <c r="J55" s="67">
        <v>0.75</v>
      </c>
      <c r="K55" s="79"/>
    </row>
    <row r="56" spans="1:13" ht="18" customHeight="1" x14ac:dyDescent="0.3">
      <c r="B56" s="65">
        <v>44719</v>
      </c>
      <c r="C56" s="66"/>
      <c r="D56" s="66"/>
      <c r="E56" s="203" t="s">
        <v>145</v>
      </c>
      <c r="F56" s="203"/>
      <c r="G56" s="203"/>
      <c r="H56" s="203"/>
      <c r="I56" s="67"/>
      <c r="J56" s="67">
        <v>267.14999999999998</v>
      </c>
      <c r="K56" s="79"/>
    </row>
    <row r="57" spans="1:13" ht="18" customHeight="1" x14ac:dyDescent="0.3">
      <c r="B57" s="87"/>
      <c r="C57" s="88"/>
      <c r="D57" s="88"/>
      <c r="E57" s="191" t="s">
        <v>175</v>
      </c>
      <c r="F57" s="192"/>
      <c r="G57" s="192"/>
      <c r="H57" s="193"/>
      <c r="I57" s="89">
        <f>SUM(I51:I56)</f>
        <v>1153.1500000000001</v>
      </c>
      <c r="J57" s="86">
        <f>SUM(J51:J56)</f>
        <v>1153.1500000000001</v>
      </c>
      <c r="K57" s="79"/>
    </row>
    <row r="58" spans="1:13" ht="18" customHeight="1" x14ac:dyDescent="0.3">
      <c r="B58" s="56"/>
      <c r="C58" s="57"/>
      <c r="D58" s="57"/>
      <c r="E58" s="57"/>
      <c r="F58" s="57"/>
      <c r="G58" s="82"/>
      <c r="H58" s="82"/>
      <c r="I58" s="82"/>
      <c r="J58" s="82"/>
      <c r="K58" s="79"/>
      <c r="L58" s="79"/>
    </row>
    <row r="59" spans="1:13" ht="18" customHeight="1" x14ac:dyDescent="0.3">
      <c r="A59" s="12" t="s">
        <v>176</v>
      </c>
      <c r="B59" s="14" t="s">
        <v>142</v>
      </c>
      <c r="C59" s="57"/>
      <c r="D59" s="57"/>
      <c r="E59" s="57"/>
      <c r="F59" s="57"/>
      <c r="G59" s="82"/>
      <c r="H59" s="82"/>
      <c r="I59" s="82"/>
      <c r="J59" s="82"/>
      <c r="K59" s="84"/>
      <c r="L59" s="79"/>
    </row>
    <row r="60" spans="1:13" ht="10.95" customHeight="1" x14ac:dyDescent="0.3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ht="18" customHeight="1" x14ac:dyDescent="0.3">
      <c r="A61" s="15"/>
      <c r="B61" s="18" t="s">
        <v>143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ht="10.95" customHeight="1" x14ac:dyDescent="0.3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ht="18" customHeight="1" x14ac:dyDescent="0.3">
      <c r="A63" s="15"/>
      <c r="B63" s="19" t="s">
        <v>126</v>
      </c>
      <c r="C63" s="21">
        <v>20</v>
      </c>
      <c r="D63" s="16"/>
      <c r="E63" s="19" t="s">
        <v>127</v>
      </c>
      <c r="F63" s="22" t="s">
        <v>149</v>
      </c>
      <c r="G63" s="16"/>
      <c r="H63" s="115" t="s">
        <v>128</v>
      </c>
      <c r="I63" s="115"/>
      <c r="J63" s="23" t="s">
        <v>165</v>
      </c>
      <c r="K63" s="16"/>
      <c r="L63" s="16"/>
      <c r="M63" s="16"/>
    </row>
    <row r="64" spans="1:13" ht="18" customHeight="1" x14ac:dyDescent="0.3">
      <c r="A64" s="15"/>
      <c r="B64" s="19" t="s">
        <v>113</v>
      </c>
      <c r="C64" s="51">
        <v>3785.69</v>
      </c>
      <c r="D64" s="16"/>
      <c r="E64" s="19" t="s">
        <v>140</v>
      </c>
      <c r="F64" s="27">
        <f>C64+J69+J70</f>
        <v>4670.9400000000005</v>
      </c>
      <c r="G64" s="16"/>
      <c r="H64" s="16"/>
      <c r="I64" s="16"/>
      <c r="J64" s="16"/>
      <c r="K64" s="16"/>
      <c r="L64" s="16"/>
      <c r="M64" s="16"/>
    </row>
    <row r="65" spans="1:13" ht="10.95" customHeight="1" x14ac:dyDescent="0.3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8" customHeight="1" x14ac:dyDescent="0.3">
      <c r="A66" s="15"/>
      <c r="B66" s="18" t="s">
        <v>130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10.95" customHeight="1" x14ac:dyDescent="0.3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30" customHeight="1" x14ac:dyDescent="0.3">
      <c r="A68" s="15"/>
      <c r="B68" s="43" t="s">
        <v>111</v>
      </c>
      <c r="C68" s="43" t="s">
        <v>114</v>
      </c>
      <c r="D68" s="43" t="s">
        <v>138</v>
      </c>
      <c r="E68" s="117" t="s">
        <v>0</v>
      </c>
      <c r="F68" s="118"/>
      <c r="G68" s="43" t="s">
        <v>131</v>
      </c>
      <c r="H68" s="43" t="s">
        <v>132</v>
      </c>
      <c r="I68" s="43" t="s">
        <v>133</v>
      </c>
      <c r="J68" s="43" t="s">
        <v>129</v>
      </c>
      <c r="K68" s="43" t="s">
        <v>134</v>
      </c>
      <c r="L68" s="43" t="s">
        <v>141</v>
      </c>
      <c r="M68" s="16"/>
    </row>
    <row r="69" spans="1:13" ht="18" customHeight="1" x14ac:dyDescent="0.3">
      <c r="A69" s="15"/>
      <c r="B69" s="24" t="s">
        <v>215</v>
      </c>
      <c r="C69" s="20">
        <v>1080</v>
      </c>
      <c r="D69" s="20"/>
      <c r="E69" s="45">
        <v>2023</v>
      </c>
      <c r="F69" s="47"/>
      <c r="G69" s="24"/>
      <c r="H69" s="26"/>
      <c r="I69" s="30"/>
      <c r="J69" s="30">
        <v>635.25</v>
      </c>
      <c r="K69" s="40"/>
      <c r="L69" s="31"/>
      <c r="M69" s="16"/>
    </row>
    <row r="70" spans="1:13" ht="18" customHeight="1" x14ac:dyDescent="0.3">
      <c r="A70" s="15"/>
      <c r="B70" s="24" t="s">
        <v>215</v>
      </c>
      <c r="C70" s="20">
        <v>1070</v>
      </c>
      <c r="D70" s="20"/>
      <c r="E70" s="45" t="s">
        <v>118</v>
      </c>
      <c r="F70" s="47"/>
      <c r="G70" s="80"/>
      <c r="H70" s="26"/>
      <c r="I70" s="30"/>
      <c r="J70" s="30">
        <v>250</v>
      </c>
      <c r="K70" s="31"/>
      <c r="L70" s="31"/>
      <c r="M70" s="16"/>
    </row>
    <row r="71" spans="1:13" ht="10.95" customHeight="1" x14ac:dyDescent="0.3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8" customHeight="1" x14ac:dyDescent="0.3">
      <c r="B72" s="56"/>
      <c r="C72" s="57"/>
      <c r="D72" s="57"/>
      <c r="E72" s="57"/>
      <c r="F72" s="57"/>
      <c r="G72" s="82"/>
      <c r="H72" s="82"/>
      <c r="I72" s="82"/>
      <c r="J72" s="82"/>
      <c r="K72" s="79"/>
      <c r="L72" s="79"/>
    </row>
    <row r="73" spans="1:13" ht="18" customHeight="1" x14ac:dyDescent="0.3">
      <c r="A73" s="12" t="s">
        <v>178</v>
      </c>
      <c r="B73" s="14" t="s">
        <v>125</v>
      </c>
      <c r="C73" s="57"/>
      <c r="D73" s="57"/>
      <c r="E73" s="57"/>
      <c r="F73" s="57"/>
      <c r="G73" s="82"/>
      <c r="H73" s="82"/>
      <c r="I73" s="82"/>
      <c r="J73" s="82"/>
      <c r="K73" s="79"/>
      <c r="L73" s="79"/>
    </row>
    <row r="74" spans="1:13" ht="18" customHeight="1" x14ac:dyDescent="0.3">
      <c r="B74" s="54" t="s">
        <v>183</v>
      </c>
      <c r="C74" s="55"/>
      <c r="D74" s="55"/>
      <c r="E74" s="55"/>
      <c r="F74" s="55"/>
      <c r="G74" s="55"/>
      <c r="H74" s="55"/>
      <c r="I74" s="55"/>
      <c r="J74" s="55"/>
      <c r="K74" s="32" t="s">
        <v>115</v>
      </c>
    </row>
    <row r="75" spans="1:13" ht="33.6" customHeight="1" x14ac:dyDescent="0.3">
      <c r="B75" s="33" t="s">
        <v>111</v>
      </c>
      <c r="C75" s="33" t="s">
        <v>126</v>
      </c>
      <c r="D75" s="34" t="s">
        <v>135</v>
      </c>
      <c r="E75" s="33" t="s">
        <v>114</v>
      </c>
      <c r="F75" s="33" t="s">
        <v>136</v>
      </c>
      <c r="G75" s="206" t="s">
        <v>0</v>
      </c>
      <c r="H75" s="207"/>
      <c r="I75" s="208"/>
      <c r="J75" s="28" t="s">
        <v>1</v>
      </c>
      <c r="K75" s="53" t="s">
        <v>2</v>
      </c>
    </row>
    <row r="76" spans="1:13" ht="18" customHeight="1" x14ac:dyDescent="0.3">
      <c r="B76" s="24" t="s">
        <v>204</v>
      </c>
      <c r="C76" s="35">
        <v>20</v>
      </c>
      <c r="D76" s="36" t="s">
        <v>165</v>
      </c>
      <c r="E76" s="66">
        <v>1080</v>
      </c>
      <c r="F76" s="66"/>
      <c r="G76" s="188">
        <v>2023</v>
      </c>
      <c r="H76" s="189"/>
      <c r="I76" s="190"/>
      <c r="J76" s="31"/>
      <c r="K76" s="67">
        <v>635.25</v>
      </c>
    </row>
    <row r="77" spans="1:13" ht="18" customHeight="1" x14ac:dyDescent="0.3">
      <c r="B77" s="24" t="s">
        <v>204</v>
      </c>
      <c r="C77" s="35">
        <v>20</v>
      </c>
      <c r="D77" s="36" t="str">
        <f>D76</f>
        <v>2022-023</v>
      </c>
      <c r="E77" s="66">
        <v>1050</v>
      </c>
      <c r="F77" s="66"/>
      <c r="G77" s="188">
        <v>2023</v>
      </c>
      <c r="H77" s="189"/>
      <c r="I77" s="190"/>
      <c r="J77" s="67">
        <v>635.25</v>
      </c>
      <c r="K77" s="67"/>
    </row>
    <row r="78" spans="1:13" ht="18" customHeight="1" x14ac:dyDescent="0.3">
      <c r="B78" s="24" t="s">
        <v>204</v>
      </c>
      <c r="C78" s="35">
        <v>20</v>
      </c>
      <c r="D78" s="36" t="str">
        <f t="shared" ref="D78:D79" si="2">D77</f>
        <v>2022-023</v>
      </c>
      <c r="E78" s="66">
        <v>1070</v>
      </c>
      <c r="F78" s="66"/>
      <c r="G78" s="188" t="s">
        <v>118</v>
      </c>
      <c r="H78" s="189"/>
      <c r="I78" s="190"/>
      <c r="J78" s="31"/>
      <c r="K78" s="67">
        <v>250</v>
      </c>
    </row>
    <row r="79" spans="1:13" ht="18" customHeight="1" x14ac:dyDescent="0.3">
      <c r="B79" s="24" t="s">
        <v>204</v>
      </c>
      <c r="C79" s="35">
        <v>20</v>
      </c>
      <c r="D79" s="36" t="str">
        <f t="shared" si="2"/>
        <v>2022-023</v>
      </c>
      <c r="E79" s="66">
        <v>1050</v>
      </c>
      <c r="F79" s="66"/>
      <c r="G79" s="188" t="s">
        <v>118</v>
      </c>
      <c r="H79" s="189"/>
      <c r="I79" s="190"/>
      <c r="J79" s="67">
        <v>250</v>
      </c>
      <c r="K79" s="67"/>
    </row>
    <row r="80" spans="1:13" ht="18" customHeight="1" x14ac:dyDescent="0.3">
      <c r="B80" s="56"/>
      <c r="C80" s="57"/>
      <c r="D80" s="57"/>
      <c r="E80" s="57"/>
      <c r="F80" s="57"/>
      <c r="G80" s="82"/>
      <c r="H80" s="82"/>
      <c r="I80" s="82"/>
      <c r="J80" s="82"/>
      <c r="K80" s="79"/>
      <c r="L80" s="79"/>
    </row>
    <row r="81" spans="1:12" ht="18" customHeight="1" x14ac:dyDescent="0.3">
      <c r="A81" s="12" t="s">
        <v>179</v>
      </c>
      <c r="B81" s="14" t="s">
        <v>216</v>
      </c>
      <c r="C81" s="57"/>
      <c r="D81" s="57"/>
      <c r="E81" s="57"/>
      <c r="F81" s="57"/>
      <c r="G81" s="82"/>
      <c r="H81" s="82"/>
      <c r="I81" s="82"/>
      <c r="J81" s="82"/>
      <c r="K81" s="79"/>
      <c r="L81" s="79"/>
    </row>
    <row r="82" spans="1:12" ht="18" customHeight="1" x14ac:dyDescent="0.3">
      <c r="B82" s="181" t="s">
        <v>217</v>
      </c>
      <c r="C82" s="182"/>
      <c r="D82" s="182"/>
      <c r="E82" s="182"/>
      <c r="F82" s="182"/>
      <c r="G82" s="182"/>
      <c r="H82" s="182"/>
      <c r="I82" s="182"/>
      <c r="J82" s="61" t="s">
        <v>115</v>
      </c>
      <c r="L82" s="79"/>
    </row>
    <row r="83" spans="1:12" ht="28.2" customHeight="1" x14ac:dyDescent="0.3">
      <c r="B83" s="64" t="s">
        <v>111</v>
      </c>
      <c r="C83" s="64" t="s">
        <v>126</v>
      </c>
      <c r="D83" s="64" t="s">
        <v>135</v>
      </c>
      <c r="E83" s="225" t="s">
        <v>0</v>
      </c>
      <c r="F83" s="225"/>
      <c r="G83" s="225"/>
      <c r="H83" s="225"/>
      <c r="I83" s="64" t="s">
        <v>1</v>
      </c>
      <c r="J83" s="64" t="s">
        <v>2</v>
      </c>
      <c r="L83" s="79"/>
    </row>
    <row r="84" spans="1:12" ht="18" customHeight="1" x14ac:dyDescent="0.3">
      <c r="B84" s="24" t="s">
        <v>204</v>
      </c>
      <c r="C84" s="66">
        <v>10</v>
      </c>
      <c r="D84" s="66" t="s">
        <v>165</v>
      </c>
      <c r="E84" s="185" t="s">
        <v>218</v>
      </c>
      <c r="F84" s="186"/>
      <c r="G84" s="186"/>
      <c r="H84" s="187"/>
      <c r="I84" s="67">
        <v>250</v>
      </c>
      <c r="J84" s="67"/>
      <c r="L84" s="79"/>
    </row>
    <row r="85" spans="1:12" ht="18" customHeight="1" x14ac:dyDescent="0.3">
      <c r="B85" s="24" t="s">
        <v>204</v>
      </c>
      <c r="C85" s="35">
        <v>20</v>
      </c>
      <c r="D85" s="36" t="s">
        <v>165</v>
      </c>
      <c r="E85" s="188" t="s">
        <v>118</v>
      </c>
      <c r="F85" s="189"/>
      <c r="G85" s="189"/>
      <c r="H85" s="190"/>
      <c r="I85" s="67"/>
      <c r="J85" s="67">
        <v>250</v>
      </c>
      <c r="L85" s="79"/>
    </row>
    <row r="86" spans="1:12" ht="18" customHeight="1" x14ac:dyDescent="0.3">
      <c r="B86" s="87"/>
      <c r="C86" s="88"/>
      <c r="D86" s="88"/>
      <c r="E86" s="191" t="s">
        <v>175</v>
      </c>
      <c r="F86" s="192"/>
      <c r="G86" s="192"/>
      <c r="H86" s="193"/>
      <c r="I86" s="89">
        <f>SUM(I84:I85)</f>
        <v>250</v>
      </c>
      <c r="J86" s="86">
        <f>SUM(J84:J85)</f>
        <v>250</v>
      </c>
      <c r="K86" s="79"/>
      <c r="L86" s="79"/>
    </row>
    <row r="87" spans="1:12" ht="18" customHeight="1" x14ac:dyDescent="0.3">
      <c r="B87" s="56"/>
      <c r="C87" s="57"/>
      <c r="D87" s="57"/>
      <c r="E87" s="57"/>
      <c r="F87" s="57"/>
      <c r="G87" s="82"/>
      <c r="H87" s="82"/>
      <c r="I87" s="82"/>
      <c r="J87" s="82"/>
      <c r="K87" s="79"/>
      <c r="L87" s="79"/>
    </row>
    <row r="88" spans="1:12" ht="18" customHeight="1" x14ac:dyDescent="0.3">
      <c r="A88" s="12" t="s">
        <v>180</v>
      </c>
      <c r="B88" s="14" t="s">
        <v>219</v>
      </c>
      <c r="C88" s="57"/>
      <c r="D88" s="57"/>
      <c r="E88" s="57"/>
      <c r="F88" s="57"/>
      <c r="G88" s="82"/>
      <c r="H88" s="82"/>
      <c r="I88" s="82"/>
      <c r="J88" s="82"/>
      <c r="L88" s="79"/>
    </row>
    <row r="89" spans="1:12" ht="18" customHeight="1" x14ac:dyDescent="0.3">
      <c r="B89" s="181" t="s">
        <v>220</v>
      </c>
      <c r="C89" s="182"/>
      <c r="D89" s="182"/>
      <c r="E89" s="182"/>
      <c r="F89" s="182"/>
      <c r="G89" s="182"/>
      <c r="H89" s="182"/>
      <c r="I89" s="182"/>
      <c r="J89" s="61" t="s">
        <v>115</v>
      </c>
      <c r="L89" s="79"/>
    </row>
    <row r="90" spans="1:12" ht="27" customHeight="1" x14ac:dyDescent="0.3">
      <c r="B90" s="64" t="s">
        <v>111</v>
      </c>
      <c r="C90" s="64" t="s">
        <v>126</v>
      </c>
      <c r="D90" s="64" t="s">
        <v>135</v>
      </c>
      <c r="E90" s="225" t="s">
        <v>0</v>
      </c>
      <c r="F90" s="225"/>
      <c r="G90" s="225"/>
      <c r="H90" s="225"/>
      <c r="I90" s="64" t="s">
        <v>1</v>
      </c>
      <c r="J90" s="64" t="s">
        <v>2</v>
      </c>
      <c r="L90" s="79"/>
    </row>
    <row r="91" spans="1:12" ht="18" customHeight="1" x14ac:dyDescent="0.3">
      <c r="B91" s="24" t="s">
        <v>204</v>
      </c>
      <c r="C91" s="66">
        <v>10</v>
      </c>
      <c r="D91" s="66" t="s">
        <v>165</v>
      </c>
      <c r="E91" s="185">
        <v>2023</v>
      </c>
      <c r="F91" s="186"/>
      <c r="G91" s="186"/>
      <c r="H91" s="187"/>
      <c r="I91" s="67">
        <v>635.25</v>
      </c>
      <c r="J91" s="67"/>
      <c r="L91" s="79"/>
    </row>
    <row r="92" spans="1:12" ht="18" customHeight="1" x14ac:dyDescent="0.3">
      <c r="B92" s="24" t="s">
        <v>204</v>
      </c>
      <c r="C92" s="35">
        <v>20</v>
      </c>
      <c r="D92" s="36" t="str">
        <f>D91</f>
        <v>2022-023</v>
      </c>
      <c r="E92" s="188">
        <v>2023</v>
      </c>
      <c r="F92" s="189"/>
      <c r="G92" s="189"/>
      <c r="H92" s="190"/>
      <c r="I92" s="67"/>
      <c r="J92" s="40">
        <v>635.25</v>
      </c>
      <c r="L92" s="79"/>
    </row>
    <row r="93" spans="1:12" ht="18" customHeight="1" x14ac:dyDescent="0.3">
      <c r="B93" s="87"/>
      <c r="C93" s="88"/>
      <c r="D93" s="88"/>
      <c r="E93" s="191" t="s">
        <v>175</v>
      </c>
      <c r="F93" s="192"/>
      <c r="G93" s="192"/>
      <c r="H93" s="193"/>
      <c r="I93" s="89">
        <f>SUM(I91:I92)</f>
        <v>635.25</v>
      </c>
      <c r="J93" s="123">
        <f>SUM(J92)</f>
        <v>635.25</v>
      </c>
      <c r="K93" s="124"/>
      <c r="L93" s="79"/>
    </row>
    <row r="94" spans="1:12" ht="18" customHeight="1" x14ac:dyDescent="0.3">
      <c r="B94" s="63"/>
      <c r="C94" s="17"/>
      <c r="D94" s="17"/>
      <c r="E94" s="92"/>
      <c r="F94" s="92"/>
      <c r="G94" s="92"/>
      <c r="H94" s="92"/>
      <c r="I94" s="93"/>
      <c r="J94" s="82"/>
      <c r="K94" s="79"/>
      <c r="L94" s="79"/>
    </row>
    <row r="95" spans="1:12" ht="18" customHeight="1" x14ac:dyDescent="0.3">
      <c r="B95" s="56"/>
      <c r="C95" s="57"/>
      <c r="D95" s="57"/>
      <c r="E95" s="57"/>
      <c r="F95" s="57"/>
      <c r="G95" s="82"/>
      <c r="H95" s="82"/>
      <c r="I95" s="82"/>
      <c r="J95" s="82"/>
      <c r="K95" s="79"/>
      <c r="L95" s="79"/>
    </row>
    <row r="96" spans="1:12" ht="18" customHeight="1" x14ac:dyDescent="0.3">
      <c r="B96" s="13" t="s">
        <v>221</v>
      </c>
      <c r="C96" s="57"/>
      <c r="D96" s="57"/>
      <c r="E96" s="57"/>
      <c r="F96" s="57"/>
      <c r="G96" s="82"/>
      <c r="H96" s="82"/>
      <c r="I96" s="82"/>
      <c r="J96" s="82"/>
      <c r="K96" s="79"/>
      <c r="L96" s="79"/>
    </row>
    <row r="97" spans="1:12" ht="18" customHeight="1" thickBot="1" x14ac:dyDescent="0.35">
      <c r="A97" s="12" t="s">
        <v>3</v>
      </c>
      <c r="B97" s="14" t="s">
        <v>222</v>
      </c>
      <c r="C97" s="57"/>
      <c r="D97" s="57"/>
      <c r="E97" s="57"/>
      <c r="F97" s="57"/>
      <c r="G97" s="82"/>
      <c r="H97" s="82"/>
      <c r="I97" s="82"/>
      <c r="J97" s="82"/>
      <c r="K97" s="79"/>
      <c r="L97" s="79"/>
    </row>
    <row r="98" spans="1:12" ht="18" customHeight="1" x14ac:dyDescent="0.3">
      <c r="B98" s="215" t="s">
        <v>223</v>
      </c>
      <c r="C98" s="216"/>
      <c r="D98" s="216"/>
      <c r="E98" s="216"/>
      <c r="F98" s="125" t="s">
        <v>165</v>
      </c>
      <c r="G98" s="82"/>
      <c r="H98" s="82"/>
      <c r="I98" s="82"/>
      <c r="J98" s="82"/>
      <c r="K98" s="79"/>
      <c r="L98" s="79"/>
    </row>
    <row r="99" spans="1:12" ht="18" customHeight="1" x14ac:dyDescent="0.3">
      <c r="B99" s="126" t="s">
        <v>224</v>
      </c>
      <c r="C99" s="217">
        <v>44742</v>
      </c>
      <c r="D99" s="218"/>
      <c r="E99" s="218"/>
      <c r="F99" s="219"/>
      <c r="G99" s="82"/>
      <c r="H99" s="82"/>
      <c r="I99" s="82"/>
      <c r="J99" s="82"/>
      <c r="K99" s="79"/>
      <c r="L99" s="79"/>
    </row>
    <row r="100" spans="1:12" ht="18" customHeight="1" x14ac:dyDescent="0.3">
      <c r="B100" s="126" t="s">
        <v>225</v>
      </c>
      <c r="C100" s="220" t="s">
        <v>46</v>
      </c>
      <c r="D100" s="221"/>
      <c r="E100" s="221"/>
      <c r="F100" s="222"/>
      <c r="G100" s="82"/>
      <c r="H100" s="82"/>
      <c r="I100" s="82"/>
      <c r="J100" s="82"/>
      <c r="K100" s="79"/>
      <c r="L100" s="79"/>
    </row>
    <row r="101" spans="1:12" ht="18" customHeight="1" x14ac:dyDescent="0.3">
      <c r="B101" s="126" t="s">
        <v>226</v>
      </c>
      <c r="C101" s="223"/>
      <c r="D101" s="224"/>
      <c r="E101" s="127" t="s">
        <v>227</v>
      </c>
      <c r="F101" s="128" t="s">
        <v>228</v>
      </c>
      <c r="G101" s="82"/>
      <c r="H101" s="82"/>
      <c r="I101" s="82"/>
      <c r="J101" s="82"/>
      <c r="K101" s="79"/>
      <c r="L101" s="79"/>
    </row>
    <row r="102" spans="1:12" ht="18" customHeight="1" x14ac:dyDescent="0.3">
      <c r="B102" s="129"/>
      <c r="C102" s="209" t="s">
        <v>229</v>
      </c>
      <c r="D102" s="209"/>
      <c r="E102" s="66">
        <v>-1</v>
      </c>
      <c r="F102" s="130">
        <v>-45</v>
      </c>
      <c r="G102" s="82"/>
      <c r="H102" s="82"/>
      <c r="I102" s="82"/>
      <c r="J102" s="82"/>
      <c r="K102" s="79"/>
      <c r="L102" s="79"/>
    </row>
    <row r="103" spans="1:12" ht="18" customHeight="1" x14ac:dyDescent="0.3">
      <c r="B103" s="129"/>
      <c r="C103" s="209" t="s">
        <v>230</v>
      </c>
      <c r="D103" s="209"/>
      <c r="E103" s="66">
        <v>0</v>
      </c>
      <c r="F103" s="130"/>
      <c r="G103" s="82"/>
      <c r="H103" s="82"/>
      <c r="I103" s="82"/>
      <c r="J103" s="82"/>
      <c r="K103" s="79"/>
      <c r="L103" s="79"/>
    </row>
    <row r="104" spans="1:12" ht="18" customHeight="1" x14ac:dyDescent="0.3">
      <c r="B104" s="129"/>
      <c r="C104" s="209" t="s">
        <v>231</v>
      </c>
      <c r="D104" s="209"/>
      <c r="E104" s="66">
        <v>0</v>
      </c>
      <c r="F104" s="130"/>
      <c r="G104" s="82"/>
      <c r="H104" s="82"/>
      <c r="I104" s="82"/>
      <c r="J104" s="82"/>
      <c r="K104" s="79"/>
      <c r="L104" s="79"/>
    </row>
    <row r="105" spans="1:12" ht="18" customHeight="1" thickBot="1" x14ac:dyDescent="0.35">
      <c r="B105" s="131"/>
      <c r="C105" s="210"/>
      <c r="D105" s="211"/>
      <c r="E105" s="132"/>
      <c r="F105" s="133">
        <f>SUM(F102:F104)</f>
        <v>-45</v>
      </c>
      <c r="G105" s="82"/>
      <c r="H105" s="82"/>
      <c r="I105" s="82"/>
      <c r="J105" s="82"/>
      <c r="K105" s="79"/>
      <c r="L105" s="79"/>
    </row>
    <row r="106" spans="1:12" ht="18" customHeight="1" x14ac:dyDescent="0.3">
      <c r="B106" s="56"/>
      <c r="C106" s="57"/>
      <c r="D106" s="57"/>
      <c r="E106" s="57"/>
      <c r="F106" s="57"/>
      <c r="G106" s="82"/>
      <c r="H106" s="82"/>
      <c r="I106" s="82"/>
      <c r="J106" s="82"/>
      <c r="K106" s="79"/>
      <c r="L106" s="79"/>
    </row>
    <row r="107" spans="1:12" ht="18" customHeight="1" x14ac:dyDescent="0.3">
      <c r="A107" s="12" t="s">
        <v>6</v>
      </c>
      <c r="B107" s="14" t="s">
        <v>232</v>
      </c>
    </row>
    <row r="108" spans="1:12" ht="10.95" customHeight="1" x14ac:dyDescent="0.3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2" ht="18" customHeight="1" x14ac:dyDescent="0.3">
      <c r="A109" s="15"/>
      <c r="B109" s="18" t="s">
        <v>137</v>
      </c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2" ht="10.95" customHeight="1" x14ac:dyDescent="0.3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2" ht="18" customHeight="1" x14ac:dyDescent="0.3">
      <c r="A111" s="15"/>
      <c r="B111" s="19" t="s">
        <v>126</v>
      </c>
      <c r="C111" s="21">
        <v>90</v>
      </c>
      <c r="D111" s="16"/>
      <c r="E111" s="19" t="s">
        <v>127</v>
      </c>
      <c r="F111" s="22" t="s">
        <v>149</v>
      </c>
      <c r="G111" s="16"/>
      <c r="H111" s="212" t="s">
        <v>128</v>
      </c>
      <c r="I111" s="213"/>
      <c r="J111" s="23" t="s">
        <v>165</v>
      </c>
      <c r="K111" s="16"/>
    </row>
    <row r="112" spans="1:12" ht="10.95" customHeight="1" x14ac:dyDescent="0.3">
      <c r="A112" s="15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2" ht="18" customHeight="1" x14ac:dyDescent="0.3">
      <c r="A113" s="15"/>
      <c r="B113" s="18" t="s">
        <v>130</v>
      </c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2" ht="10.95" customHeight="1" x14ac:dyDescent="0.3">
      <c r="A114" s="15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2" ht="31.2" customHeight="1" x14ac:dyDescent="0.3">
      <c r="A115" s="15"/>
      <c r="B115" s="42" t="s">
        <v>111</v>
      </c>
      <c r="C115" s="43" t="s">
        <v>114</v>
      </c>
      <c r="D115" s="43" t="s">
        <v>138</v>
      </c>
      <c r="E115" s="214" t="s">
        <v>0</v>
      </c>
      <c r="F115" s="214"/>
      <c r="G115" s="214"/>
      <c r="H115" s="214"/>
      <c r="I115" s="52" t="s">
        <v>1</v>
      </c>
      <c r="J115" s="29" t="s">
        <v>2</v>
      </c>
      <c r="K115" s="16"/>
    </row>
    <row r="116" spans="1:12" ht="18" customHeight="1" x14ac:dyDescent="0.3">
      <c r="A116" s="15"/>
      <c r="B116" s="25">
        <v>44742</v>
      </c>
      <c r="C116" s="20">
        <v>3000</v>
      </c>
      <c r="D116" s="20">
        <v>30010</v>
      </c>
      <c r="E116" s="45" t="s">
        <v>233</v>
      </c>
      <c r="F116" s="46"/>
      <c r="G116" s="46"/>
      <c r="H116" s="47"/>
      <c r="I116" s="44"/>
      <c r="J116" s="30">
        <v>45</v>
      </c>
      <c r="K116" s="16"/>
    </row>
    <row r="117" spans="1:12" ht="18" customHeight="1" x14ac:dyDescent="0.3">
      <c r="A117" s="15"/>
      <c r="B117" s="25">
        <v>44742</v>
      </c>
      <c r="C117" s="24" t="s">
        <v>234</v>
      </c>
      <c r="D117" s="20"/>
      <c r="E117" s="45" t="s">
        <v>233</v>
      </c>
      <c r="F117" s="46"/>
      <c r="G117" s="46"/>
      <c r="H117" s="47"/>
      <c r="I117" s="44">
        <v>45</v>
      </c>
      <c r="J117" s="30"/>
      <c r="K117" s="16"/>
    </row>
    <row r="118" spans="1:12" ht="10.95" customHeight="1" x14ac:dyDescent="0.3">
      <c r="A118" s="15"/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2" ht="18" customHeight="1" x14ac:dyDescent="0.3"/>
    <row r="120" spans="1:12" ht="18" customHeight="1" x14ac:dyDescent="0.3">
      <c r="A120" s="12" t="s">
        <v>4</v>
      </c>
      <c r="B120" s="14" t="s">
        <v>166</v>
      </c>
    </row>
    <row r="121" spans="1:12" ht="18" customHeight="1" x14ac:dyDescent="0.3">
      <c r="B121" s="204" t="s">
        <v>183</v>
      </c>
      <c r="C121" s="205"/>
      <c r="D121" s="205"/>
      <c r="E121" s="205"/>
      <c r="F121" s="205"/>
      <c r="G121" s="205"/>
      <c r="H121" s="205"/>
      <c r="I121" s="205"/>
      <c r="J121" s="205"/>
      <c r="K121" s="32" t="s">
        <v>115</v>
      </c>
    </row>
    <row r="122" spans="1:12" ht="28.8" customHeight="1" x14ac:dyDescent="0.3">
      <c r="B122" s="33" t="s">
        <v>111</v>
      </c>
      <c r="C122" s="33" t="s">
        <v>126</v>
      </c>
      <c r="D122" s="34" t="s">
        <v>135</v>
      </c>
      <c r="E122" s="33" t="s">
        <v>114</v>
      </c>
      <c r="F122" s="33" t="s">
        <v>136</v>
      </c>
      <c r="G122" s="206" t="s">
        <v>0</v>
      </c>
      <c r="H122" s="207"/>
      <c r="I122" s="208"/>
      <c r="J122" s="34" t="s">
        <v>1</v>
      </c>
      <c r="K122" s="33" t="s">
        <v>2</v>
      </c>
    </row>
    <row r="123" spans="1:12" ht="18" customHeight="1" x14ac:dyDescent="0.3">
      <c r="B123" s="25">
        <v>44742</v>
      </c>
      <c r="C123" s="20">
        <v>90</v>
      </c>
      <c r="D123" s="20" t="s">
        <v>165</v>
      </c>
      <c r="E123" s="20">
        <v>3000</v>
      </c>
      <c r="F123" s="36">
        <v>30010</v>
      </c>
      <c r="G123" s="203" t="s">
        <v>233</v>
      </c>
      <c r="H123" s="203"/>
      <c r="I123" s="203"/>
      <c r="J123" s="76"/>
      <c r="K123" s="30">
        <v>45</v>
      </c>
    </row>
    <row r="124" spans="1:12" ht="18" customHeight="1" x14ac:dyDescent="0.3">
      <c r="B124" s="25">
        <v>44742</v>
      </c>
      <c r="C124" s="20">
        <v>90</v>
      </c>
      <c r="D124" s="20" t="s">
        <v>165</v>
      </c>
      <c r="E124" s="24" t="s">
        <v>234</v>
      </c>
      <c r="F124" s="36"/>
      <c r="G124" s="203" t="s">
        <v>233</v>
      </c>
      <c r="H124" s="203"/>
      <c r="I124" s="203"/>
      <c r="J124" s="76">
        <v>45</v>
      </c>
      <c r="K124" s="30"/>
    </row>
    <row r="125" spans="1:12" ht="18" customHeight="1" x14ac:dyDescent="0.3">
      <c r="B125" s="134"/>
      <c r="C125" s="135"/>
      <c r="D125" s="135"/>
      <c r="E125" s="136"/>
      <c r="F125" s="57"/>
      <c r="G125" s="58"/>
      <c r="H125" s="58"/>
      <c r="I125" s="58"/>
      <c r="J125" s="58"/>
      <c r="K125" s="137"/>
      <c r="L125" s="83"/>
    </row>
    <row r="126" spans="1:12" ht="18" customHeight="1" x14ac:dyDescent="0.3">
      <c r="B126" s="134"/>
      <c r="C126" s="135"/>
      <c r="D126" s="135"/>
      <c r="E126" s="136"/>
      <c r="F126" s="57"/>
      <c r="G126" s="58"/>
      <c r="H126" s="58"/>
      <c r="I126" s="58"/>
      <c r="J126" s="58"/>
      <c r="K126" s="137"/>
      <c r="L126" s="83"/>
    </row>
    <row r="127" spans="1:12" ht="18" customHeight="1" x14ac:dyDescent="0.3">
      <c r="B127" s="13" t="s">
        <v>235</v>
      </c>
      <c r="C127" s="135"/>
      <c r="D127" s="135"/>
      <c r="E127" s="136"/>
      <c r="F127" s="57"/>
      <c r="G127" s="58"/>
      <c r="H127" s="58"/>
      <c r="I127" s="58"/>
      <c r="J127" s="58"/>
      <c r="K127" s="137"/>
      <c r="L127" s="83"/>
    </row>
    <row r="128" spans="1:12" ht="18" customHeight="1" x14ac:dyDescent="0.3">
      <c r="A128" s="12" t="s">
        <v>3</v>
      </c>
      <c r="B128" s="14" t="s">
        <v>236</v>
      </c>
      <c r="C128" s="135"/>
      <c r="D128" s="135"/>
      <c r="E128" s="136"/>
      <c r="F128" s="57"/>
      <c r="G128" s="58"/>
      <c r="H128" s="58"/>
      <c r="I128" s="58"/>
      <c r="J128" s="58"/>
      <c r="K128" s="137"/>
      <c r="L128" s="83"/>
    </row>
    <row r="129" spans="1:12" ht="18" customHeight="1" x14ac:dyDescent="0.3">
      <c r="B129" s="204" t="s">
        <v>183</v>
      </c>
      <c r="C129" s="205"/>
      <c r="D129" s="205"/>
      <c r="E129" s="205"/>
      <c r="F129" s="205"/>
      <c r="G129" s="205"/>
      <c r="H129" s="205"/>
      <c r="I129" s="205"/>
      <c r="J129" s="205"/>
      <c r="K129" s="32" t="s">
        <v>115</v>
      </c>
    </row>
    <row r="130" spans="1:12" ht="28.2" customHeight="1" x14ac:dyDescent="0.3">
      <c r="B130" s="33" t="s">
        <v>111</v>
      </c>
      <c r="C130" s="33" t="s">
        <v>126</v>
      </c>
      <c r="D130" s="34" t="s">
        <v>135</v>
      </c>
      <c r="E130" s="33" t="s">
        <v>114</v>
      </c>
      <c r="F130" s="33" t="s">
        <v>136</v>
      </c>
      <c r="G130" s="206" t="s">
        <v>0</v>
      </c>
      <c r="H130" s="207"/>
      <c r="I130" s="208"/>
      <c r="J130" s="34" t="s">
        <v>1</v>
      </c>
      <c r="K130" s="33" t="s">
        <v>2</v>
      </c>
    </row>
    <row r="131" spans="1:12" ht="18" customHeight="1" x14ac:dyDescent="0.3">
      <c r="B131" s="25">
        <v>44926</v>
      </c>
      <c r="C131" s="20">
        <v>10</v>
      </c>
      <c r="D131" s="20" t="s">
        <v>182</v>
      </c>
      <c r="E131" s="20">
        <v>4970</v>
      </c>
      <c r="F131" s="36"/>
      <c r="G131" s="203" t="s">
        <v>209</v>
      </c>
      <c r="H131" s="203"/>
      <c r="I131" s="203"/>
      <c r="J131" s="76">
        <v>5</v>
      </c>
      <c r="K131" s="30"/>
    </row>
    <row r="132" spans="1:12" ht="18" customHeight="1" x14ac:dyDescent="0.3">
      <c r="B132" s="25">
        <v>44926</v>
      </c>
      <c r="C132" s="20">
        <v>10</v>
      </c>
      <c r="D132" s="20" t="s">
        <v>182</v>
      </c>
      <c r="E132" s="24" t="s">
        <v>237</v>
      </c>
      <c r="F132" s="36"/>
      <c r="G132" s="203" t="s">
        <v>209</v>
      </c>
      <c r="H132" s="203"/>
      <c r="I132" s="203"/>
      <c r="J132" s="76"/>
      <c r="K132" s="30">
        <v>5</v>
      </c>
    </row>
    <row r="133" spans="1:12" ht="18" customHeight="1" x14ac:dyDescent="0.3">
      <c r="B133" s="134"/>
      <c r="C133" s="135"/>
      <c r="D133" s="135"/>
      <c r="E133" s="136"/>
      <c r="F133" s="57"/>
      <c r="G133" s="58"/>
      <c r="H133" s="58"/>
      <c r="I133" s="58"/>
      <c r="J133" s="58"/>
      <c r="K133" s="137"/>
      <c r="L133" s="83"/>
    </row>
    <row r="134" spans="1:12" ht="18" customHeight="1" x14ac:dyDescent="0.3">
      <c r="A134" s="12" t="s">
        <v>6</v>
      </c>
      <c r="B134" s="14" t="s">
        <v>238</v>
      </c>
      <c r="C134" s="135"/>
      <c r="D134" s="135"/>
      <c r="E134" s="136"/>
      <c r="F134" s="57"/>
      <c r="G134" s="58"/>
      <c r="H134" s="58"/>
      <c r="I134" s="58"/>
      <c r="J134" s="58"/>
      <c r="K134" s="137"/>
      <c r="L134" s="83"/>
    </row>
    <row r="135" spans="1:12" ht="18" customHeight="1" x14ac:dyDescent="0.3">
      <c r="B135" s="204" t="s">
        <v>183</v>
      </c>
      <c r="C135" s="205"/>
      <c r="D135" s="205"/>
      <c r="E135" s="205"/>
      <c r="F135" s="205"/>
      <c r="G135" s="205"/>
      <c r="H135" s="205"/>
      <c r="I135" s="205"/>
      <c r="J135" s="205"/>
      <c r="K135" s="32" t="s">
        <v>115</v>
      </c>
    </row>
    <row r="136" spans="1:12" ht="28.2" customHeight="1" x14ac:dyDescent="0.3">
      <c r="B136" s="33" t="s">
        <v>111</v>
      </c>
      <c r="C136" s="33" t="s">
        <v>126</v>
      </c>
      <c r="D136" s="34" t="s">
        <v>135</v>
      </c>
      <c r="E136" s="33" t="s">
        <v>114</v>
      </c>
      <c r="F136" s="33" t="s">
        <v>136</v>
      </c>
      <c r="G136" s="206" t="s">
        <v>0</v>
      </c>
      <c r="H136" s="207"/>
      <c r="I136" s="208"/>
      <c r="J136" s="34" t="s">
        <v>1</v>
      </c>
      <c r="K136" s="33" t="s">
        <v>2</v>
      </c>
    </row>
    <row r="137" spans="1:12" ht="18" customHeight="1" x14ac:dyDescent="0.3">
      <c r="B137" s="25">
        <v>44926</v>
      </c>
      <c r="C137" s="20">
        <v>90</v>
      </c>
      <c r="D137" s="20">
        <v>2022061</v>
      </c>
      <c r="E137" s="20">
        <v>4960</v>
      </c>
      <c r="F137" s="36"/>
      <c r="G137" s="203" t="s">
        <v>233</v>
      </c>
      <c r="H137" s="203"/>
      <c r="I137" s="203"/>
      <c r="J137" s="76">
        <v>100</v>
      </c>
      <c r="K137" s="30"/>
    </row>
    <row r="138" spans="1:12" ht="18" customHeight="1" x14ac:dyDescent="0.3">
      <c r="B138" s="25">
        <v>44926</v>
      </c>
      <c r="C138" s="20">
        <v>90</v>
      </c>
      <c r="D138" s="20">
        <v>2022061</v>
      </c>
      <c r="E138" s="24" t="s">
        <v>239</v>
      </c>
      <c r="F138" s="36">
        <v>30012</v>
      </c>
      <c r="G138" s="203" t="s">
        <v>233</v>
      </c>
      <c r="H138" s="203"/>
      <c r="I138" s="203"/>
      <c r="J138" s="76"/>
      <c r="K138" s="30">
        <v>20</v>
      </c>
    </row>
    <row r="139" spans="1:12" ht="18" customHeight="1" x14ac:dyDescent="0.3">
      <c r="B139" s="25">
        <v>44926</v>
      </c>
      <c r="C139" s="20">
        <v>90</v>
      </c>
      <c r="D139" s="20">
        <v>2022061</v>
      </c>
      <c r="E139" s="24" t="s">
        <v>239</v>
      </c>
      <c r="F139" s="36">
        <v>30013</v>
      </c>
      <c r="G139" s="203" t="s">
        <v>233</v>
      </c>
      <c r="H139" s="203"/>
      <c r="I139" s="203"/>
      <c r="J139" s="76"/>
      <c r="K139" s="30">
        <v>80</v>
      </c>
    </row>
    <row r="140" spans="1:12" ht="18" customHeight="1" x14ac:dyDescent="0.3">
      <c r="B140" s="134"/>
      <c r="C140" s="135"/>
      <c r="D140" s="135"/>
      <c r="E140" s="136"/>
      <c r="F140" s="57"/>
      <c r="G140" s="58"/>
      <c r="H140" s="58"/>
      <c r="I140" s="58"/>
      <c r="J140" s="58"/>
      <c r="K140" s="137"/>
      <c r="L140" s="83"/>
    </row>
    <row r="141" spans="1:12" ht="18" customHeight="1" x14ac:dyDescent="0.3">
      <c r="A141" s="12" t="s">
        <v>4</v>
      </c>
      <c r="B141" s="14" t="s">
        <v>150</v>
      </c>
      <c r="C141" s="135"/>
      <c r="D141" s="135"/>
      <c r="E141" s="136"/>
      <c r="F141" s="57"/>
      <c r="G141" s="58"/>
      <c r="H141" s="58"/>
      <c r="I141" s="58"/>
      <c r="J141" s="58"/>
      <c r="K141" s="137"/>
      <c r="L141" s="83"/>
    </row>
    <row r="142" spans="1:12" s="12" customFormat="1" ht="18" customHeight="1" x14ac:dyDescent="0.3">
      <c r="B142" s="138" t="s">
        <v>151</v>
      </c>
      <c r="C142" s="200" t="s">
        <v>154</v>
      </c>
      <c r="D142" s="200"/>
      <c r="E142" s="200"/>
      <c r="F142" s="201" t="s">
        <v>152</v>
      </c>
      <c r="G142" s="201"/>
      <c r="H142" s="202" t="s">
        <v>181</v>
      </c>
      <c r="I142" s="202"/>
      <c r="J142" s="139" t="s">
        <v>153</v>
      </c>
      <c r="K142" s="139"/>
    </row>
    <row r="143" spans="1:12" s="12" customFormat="1" ht="18" customHeight="1" x14ac:dyDescent="0.3">
      <c r="B143" s="138" t="s">
        <v>167</v>
      </c>
      <c r="C143" s="200" t="s">
        <v>168</v>
      </c>
      <c r="D143" s="200"/>
      <c r="E143" s="200"/>
      <c r="F143" s="138" t="s">
        <v>1</v>
      </c>
      <c r="G143" s="138" t="s">
        <v>2</v>
      </c>
      <c r="H143" s="138" t="s">
        <v>1</v>
      </c>
      <c r="I143" s="138" t="s">
        <v>2</v>
      </c>
      <c r="J143" s="138" t="s">
        <v>1</v>
      </c>
      <c r="K143" s="138" t="s">
        <v>2</v>
      </c>
    </row>
    <row r="144" spans="1:12" ht="18" customHeight="1" x14ac:dyDescent="0.3">
      <c r="B144" s="39" t="s">
        <v>155</v>
      </c>
      <c r="C144" s="194" t="s">
        <v>7</v>
      </c>
      <c r="D144" s="194"/>
      <c r="E144" s="194"/>
      <c r="F144" s="140">
        <v>110000</v>
      </c>
      <c r="G144" s="85"/>
      <c r="H144" s="41"/>
      <c r="I144" s="41"/>
      <c r="J144" s="140">
        <v>110000</v>
      </c>
      <c r="K144" s="85"/>
    </row>
    <row r="145" spans="2:11" ht="18" customHeight="1" x14ac:dyDescent="0.3">
      <c r="B145" s="39" t="s">
        <v>188</v>
      </c>
      <c r="C145" s="194" t="s">
        <v>240</v>
      </c>
      <c r="D145" s="194"/>
      <c r="E145" s="194"/>
      <c r="F145" s="85"/>
      <c r="G145" s="140">
        <v>20000</v>
      </c>
      <c r="H145" s="41"/>
      <c r="I145" s="41"/>
      <c r="J145" s="85"/>
      <c r="K145" s="140">
        <v>20000</v>
      </c>
    </row>
    <row r="146" spans="2:11" ht="18" customHeight="1" x14ac:dyDescent="0.3">
      <c r="B146" s="39" t="s">
        <v>156</v>
      </c>
      <c r="C146" s="194" t="s">
        <v>9</v>
      </c>
      <c r="D146" s="194"/>
      <c r="E146" s="194"/>
      <c r="F146" s="140">
        <v>40000</v>
      </c>
      <c r="G146" s="85"/>
      <c r="H146" s="41"/>
      <c r="I146" s="41"/>
      <c r="J146" s="140">
        <v>40000</v>
      </c>
      <c r="K146" s="85"/>
    </row>
    <row r="147" spans="2:11" ht="18" customHeight="1" x14ac:dyDescent="0.3">
      <c r="B147" s="39" t="s">
        <v>184</v>
      </c>
      <c r="C147" s="194" t="s">
        <v>10</v>
      </c>
      <c r="D147" s="194"/>
      <c r="E147" s="194"/>
      <c r="F147" s="85"/>
      <c r="G147" s="140">
        <v>10000</v>
      </c>
      <c r="H147" s="41"/>
      <c r="I147" s="41"/>
      <c r="J147" s="85"/>
      <c r="K147" s="140">
        <v>10000</v>
      </c>
    </row>
    <row r="148" spans="2:11" ht="18" customHeight="1" x14ac:dyDescent="0.3">
      <c r="B148" s="39" t="s">
        <v>157</v>
      </c>
      <c r="C148" s="194" t="s">
        <v>13</v>
      </c>
      <c r="D148" s="194"/>
      <c r="E148" s="194"/>
      <c r="F148" s="85"/>
      <c r="G148" s="140">
        <v>116473</v>
      </c>
      <c r="H148" s="41"/>
      <c r="I148" s="41"/>
      <c r="J148" s="85"/>
      <c r="K148" s="140">
        <v>113650</v>
      </c>
    </row>
    <row r="149" spans="2:11" ht="18" customHeight="1" x14ac:dyDescent="0.3">
      <c r="B149" s="39" t="s">
        <v>119</v>
      </c>
      <c r="C149" s="194" t="s">
        <v>14</v>
      </c>
      <c r="D149" s="194"/>
      <c r="E149" s="194"/>
      <c r="F149" s="140">
        <v>3000</v>
      </c>
      <c r="G149" s="85"/>
      <c r="H149" s="41"/>
      <c r="I149" s="41"/>
      <c r="J149" s="140"/>
      <c r="K149" s="85"/>
    </row>
    <row r="150" spans="2:11" ht="18" customHeight="1" x14ac:dyDescent="0.3">
      <c r="B150" s="39" t="s">
        <v>158</v>
      </c>
      <c r="C150" s="194" t="s">
        <v>15</v>
      </c>
      <c r="D150" s="194"/>
      <c r="E150" s="194"/>
      <c r="F150" s="85"/>
      <c r="G150" s="140">
        <v>70000</v>
      </c>
      <c r="H150" s="41"/>
      <c r="I150" s="41"/>
      <c r="J150" s="85"/>
      <c r="K150" s="140">
        <v>70000</v>
      </c>
    </row>
    <row r="151" spans="2:11" ht="18" customHeight="1" x14ac:dyDescent="0.3">
      <c r="B151" s="38">
        <v>1000</v>
      </c>
      <c r="C151" s="194" t="s">
        <v>16</v>
      </c>
      <c r="D151" s="194"/>
      <c r="E151" s="194"/>
      <c r="F151" s="85">
        <v>625</v>
      </c>
      <c r="G151" s="85"/>
      <c r="H151" s="41"/>
      <c r="I151" s="41"/>
      <c r="J151" s="85">
        <v>625</v>
      </c>
      <c r="K151" s="85"/>
    </row>
    <row r="152" spans="2:11" ht="18" customHeight="1" x14ac:dyDescent="0.3">
      <c r="B152" s="38">
        <v>1050</v>
      </c>
      <c r="C152" s="199" t="s">
        <v>17</v>
      </c>
      <c r="D152" s="199"/>
      <c r="E152" s="199"/>
      <c r="F152" s="140">
        <v>1250</v>
      </c>
      <c r="G152" s="85"/>
      <c r="H152" s="41"/>
      <c r="I152" s="41"/>
      <c r="J152" s="140">
        <v>1250</v>
      </c>
      <c r="K152" s="85"/>
    </row>
    <row r="153" spans="2:11" ht="18" customHeight="1" x14ac:dyDescent="0.3">
      <c r="B153" s="38">
        <v>1100</v>
      </c>
      <c r="C153" s="194" t="s">
        <v>21</v>
      </c>
      <c r="D153" s="194"/>
      <c r="E153" s="194"/>
      <c r="F153" s="140">
        <v>2500</v>
      </c>
      <c r="G153" s="85"/>
      <c r="H153" s="41"/>
      <c r="I153" s="41"/>
      <c r="J153" s="140">
        <v>2500</v>
      </c>
      <c r="K153" s="85"/>
    </row>
    <row r="154" spans="2:11" ht="18" customHeight="1" x14ac:dyDescent="0.3">
      <c r="B154" s="38">
        <v>1400</v>
      </c>
      <c r="C154" s="194" t="s">
        <v>27</v>
      </c>
      <c r="D154" s="194"/>
      <c r="E154" s="194"/>
      <c r="F154" s="85"/>
      <c r="G154" s="140">
        <v>21575</v>
      </c>
      <c r="H154" s="41"/>
      <c r="I154" s="41"/>
      <c r="J154" s="85"/>
      <c r="K154" s="140">
        <v>21575</v>
      </c>
    </row>
    <row r="155" spans="2:11" ht="18" customHeight="1" x14ac:dyDescent="0.3">
      <c r="B155" s="38">
        <v>1680</v>
      </c>
      <c r="C155" s="194" t="s">
        <v>33</v>
      </c>
      <c r="D155" s="194"/>
      <c r="E155" s="194"/>
      <c r="F155" s="85"/>
      <c r="G155" s="140">
        <v>1350</v>
      </c>
      <c r="H155" s="41"/>
      <c r="I155" s="41"/>
      <c r="J155" s="85"/>
      <c r="K155" s="140">
        <v>1350</v>
      </c>
    </row>
    <row r="156" spans="2:11" ht="18" customHeight="1" x14ac:dyDescent="0.3">
      <c r="B156" s="38">
        <v>3000</v>
      </c>
      <c r="C156" s="194" t="s">
        <v>34</v>
      </c>
      <c r="D156" s="194"/>
      <c r="E156" s="194"/>
      <c r="F156" s="140">
        <v>82200</v>
      </c>
      <c r="G156" s="85"/>
      <c r="H156" s="41"/>
      <c r="I156" s="41"/>
      <c r="J156" s="140">
        <v>82200</v>
      </c>
      <c r="K156" s="85"/>
    </row>
    <row r="157" spans="2:11" ht="18" customHeight="1" x14ac:dyDescent="0.3">
      <c r="B157" s="38">
        <v>4250</v>
      </c>
      <c r="C157" s="194" t="s">
        <v>40</v>
      </c>
      <c r="D157" s="194"/>
      <c r="E157" s="194"/>
      <c r="F157" s="140">
        <v>1250</v>
      </c>
      <c r="G157" s="85"/>
      <c r="H157" s="140">
        <v>1250</v>
      </c>
      <c r="I157" s="85"/>
      <c r="J157" s="72"/>
      <c r="K157" s="30"/>
    </row>
    <row r="158" spans="2:11" ht="18" customHeight="1" x14ac:dyDescent="0.3">
      <c r="B158" s="38">
        <v>4800</v>
      </c>
      <c r="C158" s="194" t="s">
        <v>169</v>
      </c>
      <c r="D158" s="194"/>
      <c r="E158" s="194"/>
      <c r="F158" s="140">
        <v>1368</v>
      </c>
      <c r="G158" s="85"/>
      <c r="H158" s="140">
        <v>1368</v>
      </c>
      <c r="I158" s="85"/>
      <c r="J158" s="72"/>
      <c r="K158" s="30"/>
    </row>
    <row r="159" spans="2:11" ht="18" customHeight="1" x14ac:dyDescent="0.3">
      <c r="B159" s="38">
        <v>4960</v>
      </c>
      <c r="C159" s="196" t="s">
        <v>46</v>
      </c>
      <c r="D159" s="197"/>
      <c r="E159" s="198"/>
      <c r="F159" s="140">
        <v>100</v>
      </c>
      <c r="G159" s="85"/>
      <c r="H159" s="140">
        <v>100</v>
      </c>
      <c r="I159" s="85"/>
      <c r="J159" s="72"/>
      <c r="K159" s="30"/>
    </row>
    <row r="160" spans="2:11" ht="18" customHeight="1" x14ac:dyDescent="0.3">
      <c r="B160" s="38">
        <v>4970</v>
      </c>
      <c r="C160" s="196" t="s">
        <v>47</v>
      </c>
      <c r="D160" s="197"/>
      <c r="E160" s="198"/>
      <c r="F160" s="140">
        <v>5</v>
      </c>
      <c r="G160" s="85"/>
      <c r="H160" s="140">
        <v>5</v>
      </c>
      <c r="I160" s="85"/>
      <c r="J160" s="72"/>
      <c r="K160" s="30"/>
    </row>
    <row r="161" spans="1:12" ht="18" customHeight="1" x14ac:dyDescent="0.3">
      <c r="B161" s="38">
        <v>7000</v>
      </c>
      <c r="C161" s="194" t="s">
        <v>170</v>
      </c>
      <c r="D161" s="194"/>
      <c r="E161" s="194"/>
      <c r="F161" s="140">
        <v>24000</v>
      </c>
      <c r="G161" s="85"/>
      <c r="H161" s="140">
        <v>24000</v>
      </c>
      <c r="I161" s="85"/>
      <c r="J161" s="72"/>
      <c r="K161" s="30"/>
    </row>
    <row r="162" spans="1:12" ht="18" customHeight="1" x14ac:dyDescent="0.3">
      <c r="B162" s="38">
        <v>8400</v>
      </c>
      <c r="C162" s="194" t="s">
        <v>159</v>
      </c>
      <c r="D162" s="194"/>
      <c r="E162" s="194"/>
      <c r="F162" s="85"/>
      <c r="G162" s="140">
        <v>36000</v>
      </c>
      <c r="H162" s="85"/>
      <c r="I162" s="140">
        <v>36000</v>
      </c>
      <c r="J162" s="72"/>
      <c r="K162" s="30"/>
    </row>
    <row r="163" spans="1:12" ht="18" customHeight="1" x14ac:dyDescent="0.3">
      <c r="B163" s="38">
        <v>9100</v>
      </c>
      <c r="C163" s="194" t="s">
        <v>54</v>
      </c>
      <c r="D163" s="194"/>
      <c r="E163" s="194"/>
      <c r="F163" s="140">
        <v>9200</v>
      </c>
      <c r="G163" s="85"/>
      <c r="H163" s="140">
        <v>9200</v>
      </c>
      <c r="I163" s="85"/>
      <c r="J163" s="72"/>
      <c r="K163" s="30"/>
    </row>
    <row r="164" spans="1:12" ht="18" customHeight="1" x14ac:dyDescent="0.3">
      <c r="B164" s="38">
        <v>9600</v>
      </c>
      <c r="C164" s="194" t="s">
        <v>68</v>
      </c>
      <c r="D164" s="194"/>
      <c r="E164" s="194"/>
      <c r="F164" s="85"/>
      <c r="G164" s="85">
        <v>100</v>
      </c>
      <c r="H164" s="85"/>
      <c r="I164" s="85">
        <v>100</v>
      </c>
      <c r="J164" s="72"/>
      <c r="K164" s="30"/>
    </row>
    <row r="165" spans="1:12" ht="18" customHeight="1" x14ac:dyDescent="0.3">
      <c r="B165" s="38">
        <v>9900</v>
      </c>
      <c r="C165" s="194" t="s">
        <v>160</v>
      </c>
      <c r="D165" s="194"/>
      <c r="E165" s="194"/>
      <c r="F165" s="31"/>
      <c r="G165" s="85"/>
      <c r="H165" s="141">
        <v>177</v>
      </c>
      <c r="I165" s="41"/>
      <c r="J165" s="72"/>
      <c r="K165" s="30"/>
    </row>
    <row r="166" spans="1:12" ht="18" customHeight="1" x14ac:dyDescent="0.3">
      <c r="B166" s="31"/>
      <c r="C166" s="195"/>
      <c r="D166" s="195"/>
      <c r="E166" s="195"/>
      <c r="F166" s="140">
        <v>275498</v>
      </c>
      <c r="G166" s="140">
        <v>275498</v>
      </c>
      <c r="H166" s="142">
        <f>SUM(H144:H165)</f>
        <v>36100</v>
      </c>
      <c r="I166" s="142">
        <f t="shared" ref="I166:K166" si="3">SUM(I144:I165)</f>
        <v>36100</v>
      </c>
      <c r="J166" s="142">
        <f t="shared" si="3"/>
        <v>236575</v>
      </c>
      <c r="K166" s="142">
        <f t="shared" si="3"/>
        <v>236575</v>
      </c>
    </row>
    <row r="167" spans="1:12" ht="18" customHeight="1" x14ac:dyDescent="0.3">
      <c r="B167" s="134"/>
      <c r="C167" s="135"/>
      <c r="D167" s="135"/>
      <c r="E167" s="136"/>
      <c r="F167" s="57"/>
      <c r="G167" s="58"/>
      <c r="H167" s="58"/>
      <c r="I167" s="58"/>
      <c r="J167" s="58"/>
      <c r="K167" s="137"/>
      <c r="L167" s="83"/>
    </row>
    <row r="168" spans="1:12" ht="18" customHeight="1" x14ac:dyDescent="0.3">
      <c r="A168" s="12" t="s">
        <v>5</v>
      </c>
      <c r="B168" s="14" t="s">
        <v>161</v>
      </c>
      <c r="C168" s="135"/>
      <c r="D168" s="135"/>
      <c r="E168" s="136"/>
      <c r="F168" s="57"/>
      <c r="G168" s="58"/>
      <c r="H168" s="58"/>
      <c r="I168" s="58"/>
      <c r="J168" s="58"/>
      <c r="K168" s="137"/>
      <c r="L168" s="83"/>
    </row>
    <row r="169" spans="1:12" ht="18" customHeight="1" x14ac:dyDescent="0.3">
      <c r="B169" s="194" t="s">
        <v>162</v>
      </c>
      <c r="C169" s="194"/>
      <c r="D169" s="194"/>
      <c r="E169" s="143">
        <f>G148</f>
        <v>116473</v>
      </c>
      <c r="F169" s="57"/>
      <c r="G169" s="58"/>
      <c r="H169" s="58"/>
      <c r="I169" s="58"/>
      <c r="J169" s="58"/>
      <c r="K169" s="137"/>
      <c r="L169" s="83"/>
    </row>
    <row r="170" spans="1:12" ht="18" customHeight="1" x14ac:dyDescent="0.3">
      <c r="B170" s="194" t="s">
        <v>160</v>
      </c>
      <c r="C170" s="194"/>
      <c r="D170" s="194"/>
      <c r="E170" s="143">
        <f>H165</f>
        <v>177</v>
      </c>
      <c r="F170" s="57" t="s">
        <v>241</v>
      </c>
      <c r="G170" s="58"/>
      <c r="H170" s="58"/>
      <c r="I170" s="58"/>
      <c r="J170" s="58"/>
      <c r="K170" s="137"/>
      <c r="L170" s="83"/>
    </row>
    <row r="171" spans="1:12" ht="18" customHeight="1" thickBot="1" x14ac:dyDescent="0.35">
      <c r="B171" s="194" t="s">
        <v>14</v>
      </c>
      <c r="C171" s="194"/>
      <c r="D171" s="194"/>
      <c r="E171" s="144">
        <f>F149</f>
        <v>3000</v>
      </c>
      <c r="F171" s="57" t="s">
        <v>163</v>
      </c>
      <c r="G171" s="58"/>
      <c r="H171" s="58"/>
      <c r="I171" s="58"/>
      <c r="J171" s="58"/>
      <c r="K171" s="137"/>
      <c r="L171" s="83"/>
    </row>
    <row r="172" spans="1:12" ht="18" customHeight="1" x14ac:dyDescent="0.3">
      <c r="B172" s="194" t="s">
        <v>171</v>
      </c>
      <c r="C172" s="194"/>
      <c r="D172" s="194"/>
      <c r="E172" s="145">
        <f>E169+E170-E171</f>
        <v>113650</v>
      </c>
      <c r="F172" s="57"/>
      <c r="G172" s="58"/>
      <c r="H172" s="58"/>
      <c r="I172" s="58"/>
      <c r="J172" s="58"/>
      <c r="K172" s="137"/>
      <c r="L172" s="83"/>
    </row>
    <row r="182" spans="1:10" x14ac:dyDescent="0.3">
      <c r="A182" s="12" t="s">
        <v>164</v>
      </c>
      <c r="B182" s="14" t="s">
        <v>242</v>
      </c>
    </row>
    <row r="183" spans="1:10" ht="16.2" customHeight="1" x14ac:dyDescent="0.3">
      <c r="B183" s="181" t="s">
        <v>243</v>
      </c>
      <c r="C183" s="182"/>
      <c r="D183" s="182"/>
      <c r="E183" s="182"/>
      <c r="F183" s="182"/>
      <c r="G183" s="182"/>
      <c r="H183" s="182"/>
      <c r="I183" s="183"/>
      <c r="J183" s="146" t="s">
        <v>144</v>
      </c>
    </row>
    <row r="184" spans="1:10" ht="31.2" x14ac:dyDescent="0.3">
      <c r="B184" s="73" t="s">
        <v>111</v>
      </c>
      <c r="C184" s="73" t="s">
        <v>126</v>
      </c>
      <c r="D184" s="73" t="s">
        <v>135</v>
      </c>
      <c r="E184" s="184" t="s">
        <v>0</v>
      </c>
      <c r="F184" s="184"/>
      <c r="G184" s="184"/>
      <c r="H184" s="184"/>
      <c r="I184" s="73" t="s">
        <v>1</v>
      </c>
      <c r="J184" s="73" t="s">
        <v>2</v>
      </c>
    </row>
    <row r="185" spans="1:10" ht="18" customHeight="1" x14ac:dyDescent="0.3">
      <c r="B185" s="24" t="s">
        <v>244</v>
      </c>
      <c r="C185" s="66"/>
      <c r="D185" s="66"/>
      <c r="E185" s="185" t="s">
        <v>172</v>
      </c>
      <c r="F185" s="186"/>
      <c r="G185" s="186"/>
      <c r="H185" s="187"/>
      <c r="I185" s="67">
        <v>630</v>
      </c>
      <c r="J185" s="67"/>
    </row>
    <row r="186" spans="1:10" ht="18" customHeight="1" x14ac:dyDescent="0.3">
      <c r="B186" s="24" t="s">
        <v>244</v>
      </c>
      <c r="C186" s="70">
        <v>10</v>
      </c>
      <c r="D186" s="71" t="s">
        <v>165</v>
      </c>
      <c r="E186" s="188" t="s">
        <v>245</v>
      </c>
      <c r="F186" s="189"/>
      <c r="G186" s="189"/>
      <c r="H186" s="190"/>
      <c r="I186" s="67"/>
      <c r="J186" s="67">
        <v>5</v>
      </c>
    </row>
    <row r="187" spans="1:10" ht="18" customHeight="1" x14ac:dyDescent="0.3">
      <c r="B187" s="24" t="s">
        <v>244</v>
      </c>
      <c r="C187" s="66"/>
      <c r="D187" s="66"/>
      <c r="E187" s="45" t="s">
        <v>145</v>
      </c>
      <c r="F187" s="46"/>
      <c r="G187" s="46"/>
      <c r="H187" s="47"/>
      <c r="I187" s="67"/>
      <c r="J187" s="67">
        <v>625</v>
      </c>
    </row>
    <row r="188" spans="1:10" ht="18" customHeight="1" x14ac:dyDescent="0.3">
      <c r="B188" s="87"/>
      <c r="C188" s="88"/>
      <c r="D188" s="88"/>
      <c r="E188" s="191" t="s">
        <v>175</v>
      </c>
      <c r="F188" s="192"/>
      <c r="G188" s="192"/>
      <c r="H188" s="193"/>
      <c r="I188" s="89">
        <f>SUM(I185:I186)</f>
        <v>630</v>
      </c>
      <c r="J188" s="86">
        <f>SUM(J186:J187)</f>
        <v>630</v>
      </c>
    </row>
    <row r="190" spans="1:10" ht="13.8" customHeight="1" x14ac:dyDescent="0.3">
      <c r="B190" s="181" t="s">
        <v>246</v>
      </c>
      <c r="C190" s="182"/>
      <c r="D190" s="182"/>
      <c r="E190" s="182"/>
      <c r="F190" s="182"/>
      <c r="G190" s="182"/>
      <c r="H190" s="182"/>
      <c r="I190" s="183"/>
      <c r="J190" s="146" t="s">
        <v>144</v>
      </c>
    </row>
    <row r="191" spans="1:10" ht="31.2" x14ac:dyDescent="0.3">
      <c r="B191" s="73" t="s">
        <v>111</v>
      </c>
      <c r="C191" s="73" t="s">
        <v>126</v>
      </c>
      <c r="D191" s="73" t="s">
        <v>135</v>
      </c>
      <c r="E191" s="184" t="s">
        <v>0</v>
      </c>
      <c r="F191" s="184"/>
      <c r="G191" s="184"/>
      <c r="H191" s="184"/>
      <c r="I191" s="73" t="s">
        <v>1</v>
      </c>
      <c r="J191" s="73" t="s">
        <v>2</v>
      </c>
    </row>
    <row r="192" spans="1:10" ht="18" customHeight="1" x14ac:dyDescent="0.3">
      <c r="B192" s="24" t="s">
        <v>244</v>
      </c>
      <c r="C192" s="66"/>
      <c r="D192" s="66"/>
      <c r="E192" s="185" t="s">
        <v>172</v>
      </c>
      <c r="F192" s="186"/>
      <c r="G192" s="186"/>
      <c r="H192" s="187"/>
      <c r="I192" s="67">
        <v>82300</v>
      </c>
      <c r="J192" s="67"/>
    </row>
    <row r="193" spans="2:10" ht="18" customHeight="1" x14ac:dyDescent="0.3">
      <c r="B193" s="24" t="s">
        <v>244</v>
      </c>
      <c r="C193" s="70">
        <v>90</v>
      </c>
      <c r="D193" s="71" t="s">
        <v>165</v>
      </c>
      <c r="E193" s="188" t="s">
        <v>247</v>
      </c>
      <c r="F193" s="189"/>
      <c r="G193" s="189"/>
      <c r="H193" s="190"/>
      <c r="I193" s="67"/>
      <c r="J193" s="67">
        <v>100</v>
      </c>
    </row>
    <row r="194" spans="2:10" ht="18" customHeight="1" x14ac:dyDescent="0.3">
      <c r="B194" s="24" t="s">
        <v>244</v>
      </c>
      <c r="C194" s="66"/>
      <c r="D194" s="66"/>
      <c r="E194" s="45" t="s">
        <v>145</v>
      </c>
      <c r="F194" s="46"/>
      <c r="G194" s="46"/>
      <c r="H194" s="47"/>
      <c r="I194" s="67"/>
      <c r="J194" s="67">
        <v>82200</v>
      </c>
    </row>
    <row r="195" spans="2:10" ht="18" customHeight="1" x14ac:dyDescent="0.3">
      <c r="B195" s="87"/>
      <c r="C195" s="88"/>
      <c r="D195" s="88"/>
      <c r="E195" s="191" t="s">
        <v>175</v>
      </c>
      <c r="F195" s="192"/>
      <c r="G195" s="192"/>
      <c r="H195" s="193"/>
      <c r="I195" s="89">
        <f>SUM(I192:I193)</f>
        <v>82300</v>
      </c>
      <c r="J195" s="86">
        <f>SUM(J193:J194)</f>
        <v>82300</v>
      </c>
    </row>
  </sheetData>
  <mergeCells count="107">
    <mergeCell ref="B12:E12"/>
    <mergeCell ref="B13:E13"/>
    <mergeCell ref="B14:E14"/>
    <mergeCell ref="G34:I34"/>
    <mergeCell ref="G35:I35"/>
    <mergeCell ref="G36:I36"/>
    <mergeCell ref="C5:E5"/>
    <mergeCell ref="F5:F6"/>
    <mergeCell ref="B8:E8"/>
    <mergeCell ref="B9:E9"/>
    <mergeCell ref="B10:E10"/>
    <mergeCell ref="B11:E11"/>
    <mergeCell ref="G43:I43"/>
    <mergeCell ref="B49:J49"/>
    <mergeCell ref="E50:H50"/>
    <mergeCell ref="E51:H51"/>
    <mergeCell ref="E52:H52"/>
    <mergeCell ref="E53:H53"/>
    <mergeCell ref="G37:I37"/>
    <mergeCell ref="G38:I38"/>
    <mergeCell ref="G39:I39"/>
    <mergeCell ref="G40:I40"/>
    <mergeCell ref="G41:I41"/>
    <mergeCell ref="G42:I42"/>
    <mergeCell ref="G77:I77"/>
    <mergeCell ref="G78:I78"/>
    <mergeCell ref="G79:I79"/>
    <mergeCell ref="B82:I82"/>
    <mergeCell ref="E83:H83"/>
    <mergeCell ref="E84:H84"/>
    <mergeCell ref="E54:H54"/>
    <mergeCell ref="E55:H55"/>
    <mergeCell ref="E56:H56"/>
    <mergeCell ref="E57:H57"/>
    <mergeCell ref="G75:I75"/>
    <mergeCell ref="G76:I76"/>
    <mergeCell ref="E93:H93"/>
    <mergeCell ref="B98:E98"/>
    <mergeCell ref="C99:F99"/>
    <mergeCell ref="C100:F100"/>
    <mergeCell ref="C101:D101"/>
    <mergeCell ref="C102:D102"/>
    <mergeCell ref="E85:H85"/>
    <mergeCell ref="E86:H86"/>
    <mergeCell ref="B89:I89"/>
    <mergeCell ref="E90:H90"/>
    <mergeCell ref="E91:H91"/>
    <mergeCell ref="E92:H92"/>
    <mergeCell ref="G122:I122"/>
    <mergeCell ref="G123:I123"/>
    <mergeCell ref="G124:I124"/>
    <mergeCell ref="B129:J129"/>
    <mergeCell ref="G130:I130"/>
    <mergeCell ref="G131:I131"/>
    <mergeCell ref="C103:D103"/>
    <mergeCell ref="C104:D104"/>
    <mergeCell ref="C105:D105"/>
    <mergeCell ref="H111:I111"/>
    <mergeCell ref="E115:H115"/>
    <mergeCell ref="B121:J121"/>
    <mergeCell ref="C142:E142"/>
    <mergeCell ref="F142:G142"/>
    <mergeCell ref="H142:I142"/>
    <mergeCell ref="C143:E143"/>
    <mergeCell ref="C144:E144"/>
    <mergeCell ref="C145:E145"/>
    <mergeCell ref="G132:I132"/>
    <mergeCell ref="B135:J135"/>
    <mergeCell ref="G136:I136"/>
    <mergeCell ref="G137:I137"/>
    <mergeCell ref="G138:I138"/>
    <mergeCell ref="G139:I139"/>
    <mergeCell ref="C152:E152"/>
    <mergeCell ref="C153:E153"/>
    <mergeCell ref="C154:E154"/>
    <mergeCell ref="C155:E155"/>
    <mergeCell ref="C156:E156"/>
    <mergeCell ref="C157:E157"/>
    <mergeCell ref="C146:E146"/>
    <mergeCell ref="C147:E147"/>
    <mergeCell ref="C148:E148"/>
    <mergeCell ref="C149:E149"/>
    <mergeCell ref="C150:E150"/>
    <mergeCell ref="C151:E151"/>
    <mergeCell ref="C164:E164"/>
    <mergeCell ref="C165:E165"/>
    <mergeCell ref="C166:E166"/>
    <mergeCell ref="B169:D169"/>
    <mergeCell ref="B170:D170"/>
    <mergeCell ref="B171:D171"/>
    <mergeCell ref="C158:E158"/>
    <mergeCell ref="C159:E159"/>
    <mergeCell ref="C160:E160"/>
    <mergeCell ref="C161:E161"/>
    <mergeCell ref="C162:E162"/>
    <mergeCell ref="C163:E163"/>
    <mergeCell ref="B190:I190"/>
    <mergeCell ref="E191:H191"/>
    <mergeCell ref="E192:H192"/>
    <mergeCell ref="E193:H193"/>
    <mergeCell ref="E195:H195"/>
    <mergeCell ref="B172:D172"/>
    <mergeCell ref="B183:I183"/>
    <mergeCell ref="E184:H184"/>
    <mergeCell ref="E185:H185"/>
    <mergeCell ref="E186:H186"/>
    <mergeCell ref="E188:H188"/>
  </mergeCells>
  <conditionalFormatting sqref="J90:J9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ignoredErrors>
    <ignoredError sqref="B144:B150 E138:E139 E132 E124 C117" numberStoredAsText="1"/>
    <ignoredError sqref="B91:B92 B84:B85 B76:B79 B69:B7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0EE1-DCE6-4BFF-8E0C-85F101BE677F}">
  <dimension ref="A1:K100"/>
  <sheetViews>
    <sheetView showGridLines="0" topLeftCell="A86" workbookViewId="0">
      <selection activeCell="B78" sqref="B78:B81"/>
    </sheetView>
  </sheetViews>
  <sheetFormatPr defaultRowHeight="15" x14ac:dyDescent="0.3"/>
  <cols>
    <col min="1" max="1" width="2.88671875" style="12" customWidth="1"/>
    <col min="2" max="2" width="13.21875" style="14" customWidth="1"/>
    <col min="3" max="3" width="11.6640625" style="14" customWidth="1"/>
    <col min="4" max="4" width="10.88671875" style="14" customWidth="1"/>
    <col min="5" max="5" width="17.44140625" style="14" customWidth="1"/>
    <col min="6" max="6" width="11.88671875" style="14" customWidth="1"/>
    <col min="7" max="7" width="9.77734375" style="14" customWidth="1"/>
    <col min="8" max="8" width="11" style="14" customWidth="1"/>
    <col min="9" max="10" width="12.109375" style="14" customWidth="1"/>
    <col min="11" max="11" width="12.5546875" style="14" customWidth="1"/>
    <col min="12" max="12" width="11.109375" style="14" customWidth="1"/>
    <col min="13" max="13" width="10.77734375" style="14" customWidth="1"/>
    <col min="14" max="14" width="2.44140625" style="14" customWidth="1"/>
    <col min="15" max="16384" width="8.88671875" style="14"/>
  </cols>
  <sheetData>
    <row r="1" spans="2:10" ht="15.6" x14ac:dyDescent="0.3">
      <c r="B1" s="13" t="s">
        <v>190</v>
      </c>
      <c r="D1" s="13" t="s">
        <v>248</v>
      </c>
    </row>
    <row r="3" spans="2:10" ht="15.6" x14ac:dyDescent="0.3">
      <c r="B3" s="13" t="s">
        <v>249</v>
      </c>
    </row>
    <row r="4" spans="2:10" x14ac:dyDescent="0.25">
      <c r="B4" s="1" t="s">
        <v>250</v>
      </c>
    </row>
    <row r="5" spans="2:10" x14ac:dyDescent="0.3">
      <c r="B5" s="253" t="s">
        <v>251</v>
      </c>
      <c r="C5" s="253"/>
      <c r="D5" s="253"/>
      <c r="E5" s="253"/>
      <c r="F5" s="253"/>
      <c r="G5" s="253"/>
      <c r="H5" s="253"/>
      <c r="I5" s="253"/>
    </row>
    <row r="6" spans="2:10" ht="18" customHeight="1" x14ac:dyDescent="0.3">
      <c r="B6" s="254" t="s">
        <v>252</v>
      </c>
      <c r="C6" s="254"/>
      <c r="F6" s="255" t="s">
        <v>13</v>
      </c>
      <c r="G6" s="254"/>
      <c r="H6" s="254"/>
      <c r="I6" s="90">
        <v>114500</v>
      </c>
      <c r="J6" s="90"/>
    </row>
    <row r="7" spans="2:10" ht="18" customHeight="1" x14ac:dyDescent="0.3">
      <c r="B7" s="14" t="s">
        <v>7</v>
      </c>
      <c r="E7" s="90">
        <v>150000</v>
      </c>
      <c r="F7" s="147"/>
      <c r="I7" s="90"/>
      <c r="J7" s="90"/>
    </row>
    <row r="8" spans="2:10" ht="18" customHeight="1" x14ac:dyDescent="0.3">
      <c r="B8" s="14" t="s">
        <v>9</v>
      </c>
      <c r="E8" s="90">
        <v>16000</v>
      </c>
      <c r="F8" s="255" t="s">
        <v>253</v>
      </c>
      <c r="G8" s="254"/>
      <c r="H8" s="254"/>
      <c r="I8" s="90"/>
      <c r="J8" s="90"/>
    </row>
    <row r="9" spans="2:10" ht="18" customHeight="1" x14ac:dyDescent="0.3">
      <c r="B9" s="254" t="s">
        <v>254</v>
      </c>
      <c r="C9" s="254"/>
      <c r="E9" s="90"/>
      <c r="F9" s="147" t="s">
        <v>15</v>
      </c>
      <c r="I9" s="90">
        <v>80000</v>
      </c>
      <c r="J9" s="90"/>
    </row>
    <row r="10" spans="2:10" ht="18" customHeight="1" x14ac:dyDescent="0.3">
      <c r="B10" s="14" t="s">
        <v>34</v>
      </c>
      <c r="E10" s="90">
        <v>50000</v>
      </c>
      <c r="F10" s="255" t="s">
        <v>255</v>
      </c>
      <c r="G10" s="254"/>
      <c r="H10" s="254"/>
      <c r="I10" s="90"/>
      <c r="J10" s="90"/>
    </row>
    <row r="11" spans="2:10" ht="18" customHeight="1" x14ac:dyDescent="0.3">
      <c r="B11" s="14" t="s">
        <v>21</v>
      </c>
      <c r="E11" s="90">
        <v>2000</v>
      </c>
      <c r="F11" s="147" t="s">
        <v>27</v>
      </c>
      <c r="I11" s="90">
        <v>24000</v>
      </c>
      <c r="J11" s="90"/>
    </row>
    <row r="12" spans="2:10" ht="18" customHeight="1" x14ac:dyDescent="0.3">
      <c r="B12" s="14" t="s">
        <v>17</v>
      </c>
      <c r="E12" s="90">
        <v>6000</v>
      </c>
      <c r="F12" s="147" t="s">
        <v>33</v>
      </c>
      <c r="I12" s="90">
        <v>3000</v>
      </c>
      <c r="J12" s="90"/>
    </row>
    <row r="13" spans="2:10" ht="18" customHeight="1" x14ac:dyDescent="0.3">
      <c r="B13" s="14" t="s">
        <v>16</v>
      </c>
      <c r="E13" s="90">
        <v>1000</v>
      </c>
      <c r="F13" s="147" t="s">
        <v>26</v>
      </c>
      <c r="I13" s="90">
        <v>2000</v>
      </c>
      <c r="J13" s="90"/>
    </row>
    <row r="14" spans="2:10" ht="18" customHeight="1" x14ac:dyDescent="0.3">
      <c r="E14" s="148"/>
      <c r="F14" s="147" t="s">
        <v>24</v>
      </c>
      <c r="I14" s="91">
        <v>1500</v>
      </c>
      <c r="J14" s="90"/>
    </row>
    <row r="15" spans="2:10" ht="18" customHeight="1" x14ac:dyDescent="0.3">
      <c r="D15" s="149"/>
      <c r="E15" s="150">
        <f>SUM(E6:E14)</f>
        <v>225000</v>
      </c>
      <c r="F15" s="147"/>
      <c r="I15" s="150">
        <f>SUM(I6:I14)</f>
        <v>225000</v>
      </c>
      <c r="J15" s="150"/>
    </row>
    <row r="16" spans="2:10" x14ac:dyDescent="0.3">
      <c r="D16" s="149"/>
    </row>
    <row r="17" spans="2:10" x14ac:dyDescent="0.3">
      <c r="B17" s="14" t="s">
        <v>256</v>
      </c>
    </row>
    <row r="20" spans="2:10" ht="15.6" x14ac:dyDescent="0.3">
      <c r="B20" s="13" t="s">
        <v>257</v>
      </c>
    </row>
    <row r="21" spans="2:10" x14ac:dyDescent="0.3">
      <c r="B21" s="14" t="s">
        <v>258</v>
      </c>
    </row>
    <row r="22" spans="2:10" ht="18.600000000000001" customHeight="1" x14ac:dyDescent="0.3">
      <c r="B22" s="181" t="s">
        <v>259</v>
      </c>
      <c r="C22" s="182"/>
      <c r="D22" s="182"/>
      <c r="E22" s="182"/>
      <c r="F22" s="182"/>
      <c r="G22" s="182"/>
      <c r="H22" s="182"/>
      <c r="I22" s="182"/>
      <c r="J22" s="61" t="s">
        <v>115</v>
      </c>
    </row>
    <row r="23" spans="2:10" ht="31.2" x14ac:dyDescent="0.3">
      <c r="B23" s="64" t="s">
        <v>111</v>
      </c>
      <c r="C23" s="64" t="s">
        <v>126</v>
      </c>
      <c r="D23" s="64" t="s">
        <v>135</v>
      </c>
      <c r="E23" s="225" t="s">
        <v>0</v>
      </c>
      <c r="F23" s="225"/>
      <c r="G23" s="225"/>
      <c r="H23" s="225"/>
      <c r="I23" s="64" t="s">
        <v>1</v>
      </c>
      <c r="J23" s="64" t="s">
        <v>2</v>
      </c>
    </row>
    <row r="24" spans="2:10" ht="18" customHeight="1" x14ac:dyDescent="0.3">
      <c r="B24" s="151">
        <v>44682</v>
      </c>
      <c r="C24" s="66"/>
      <c r="D24" s="66"/>
      <c r="E24" s="185" t="s">
        <v>260</v>
      </c>
      <c r="F24" s="186"/>
      <c r="G24" s="186"/>
      <c r="H24" s="187"/>
      <c r="I24" s="67"/>
      <c r="J24" s="67">
        <v>8591</v>
      </c>
    </row>
    <row r="25" spans="2:10" ht="18" customHeight="1" x14ac:dyDescent="0.3">
      <c r="B25" s="151">
        <v>44693</v>
      </c>
      <c r="C25" s="66">
        <v>50</v>
      </c>
      <c r="D25" s="66" t="s">
        <v>146</v>
      </c>
      <c r="E25" s="188" t="s">
        <v>261</v>
      </c>
      <c r="F25" s="189"/>
      <c r="G25" s="189"/>
      <c r="H25" s="190"/>
      <c r="I25" s="67"/>
      <c r="J25" s="67">
        <v>6171</v>
      </c>
    </row>
    <row r="26" spans="2:10" ht="18" customHeight="1" x14ac:dyDescent="0.3">
      <c r="B26" s="151">
        <v>44699</v>
      </c>
      <c r="C26" s="66">
        <v>20</v>
      </c>
      <c r="D26" s="66" t="s">
        <v>148</v>
      </c>
      <c r="E26" s="45" t="s">
        <v>262</v>
      </c>
      <c r="F26" s="46"/>
      <c r="G26" s="46"/>
      <c r="H26" s="47"/>
      <c r="I26" s="67">
        <v>7018</v>
      </c>
      <c r="J26" s="67"/>
    </row>
    <row r="27" spans="2:10" ht="18" customHeight="1" x14ac:dyDescent="0.3">
      <c r="B27" s="151">
        <v>44703</v>
      </c>
      <c r="C27" s="66">
        <v>50</v>
      </c>
      <c r="D27" s="66" t="s">
        <v>263</v>
      </c>
      <c r="E27" s="45" t="s">
        <v>264</v>
      </c>
      <c r="F27" s="46"/>
      <c r="G27" s="46"/>
      <c r="H27" s="47"/>
      <c r="I27" s="67">
        <v>363</v>
      </c>
      <c r="J27" s="67"/>
    </row>
    <row r="28" spans="2:10" ht="18" customHeight="1" x14ac:dyDescent="0.3">
      <c r="B28" s="151">
        <v>44712</v>
      </c>
      <c r="C28" s="66"/>
      <c r="D28" s="66"/>
      <c r="E28" s="45" t="s">
        <v>145</v>
      </c>
      <c r="F28" s="46"/>
      <c r="G28" s="46"/>
      <c r="H28" s="47"/>
      <c r="I28" s="67">
        <v>7381</v>
      </c>
      <c r="J28" s="67"/>
    </row>
    <row r="29" spans="2:10" ht="18" customHeight="1" x14ac:dyDescent="0.3">
      <c r="B29" s="87"/>
      <c r="C29" s="88"/>
      <c r="D29" s="88"/>
      <c r="E29" s="191" t="s">
        <v>175</v>
      </c>
      <c r="F29" s="192"/>
      <c r="G29" s="192"/>
      <c r="H29" s="193"/>
      <c r="I29" s="86">
        <f>SUM(I24:I28)</f>
        <v>14762</v>
      </c>
      <c r="J29" s="86">
        <f>SUM(J24:J28)</f>
        <v>14762</v>
      </c>
    </row>
    <row r="32" spans="2:10" ht="15.6" x14ac:dyDescent="0.3">
      <c r="B32" s="13" t="s">
        <v>265</v>
      </c>
    </row>
    <row r="33" spans="2:11" x14ac:dyDescent="0.3">
      <c r="B33" s="14" t="s">
        <v>266</v>
      </c>
    </row>
    <row r="34" spans="2:11" ht="18.600000000000001" customHeight="1" x14ac:dyDescent="0.3">
      <c r="B34" s="251" t="s">
        <v>267</v>
      </c>
      <c r="C34" s="252"/>
      <c r="D34" s="252"/>
      <c r="E34" s="252"/>
      <c r="F34" s="252"/>
      <c r="G34" s="252"/>
      <c r="H34" s="252"/>
      <c r="I34" s="252"/>
      <c r="J34" s="252"/>
      <c r="K34" s="68" t="s">
        <v>144</v>
      </c>
    </row>
    <row r="35" spans="2:11" ht="31.2" x14ac:dyDescent="0.3">
      <c r="B35" s="64" t="s">
        <v>111</v>
      </c>
      <c r="C35" s="64" t="s">
        <v>126</v>
      </c>
      <c r="D35" s="64" t="s">
        <v>135</v>
      </c>
      <c r="E35" s="243" t="s">
        <v>0</v>
      </c>
      <c r="F35" s="244"/>
      <c r="G35" s="245"/>
      <c r="H35" s="64" t="s">
        <v>117</v>
      </c>
      <c r="I35" s="64" t="s">
        <v>1</v>
      </c>
      <c r="J35" s="64" t="s">
        <v>2</v>
      </c>
      <c r="K35" s="64" t="s">
        <v>123</v>
      </c>
    </row>
    <row r="36" spans="2:11" ht="18" customHeight="1" x14ac:dyDescent="0.3">
      <c r="B36" s="151">
        <v>44896</v>
      </c>
      <c r="C36" s="66"/>
      <c r="D36" s="66"/>
      <c r="E36" s="152" t="s">
        <v>113</v>
      </c>
      <c r="F36" s="153"/>
      <c r="G36" s="153"/>
      <c r="H36" s="66"/>
      <c r="I36" s="67"/>
      <c r="J36" s="67">
        <v>18150</v>
      </c>
      <c r="K36" s="67">
        <v>18150</v>
      </c>
    </row>
    <row r="37" spans="2:11" ht="18" customHeight="1" x14ac:dyDescent="0.3">
      <c r="B37" s="151">
        <v>44903</v>
      </c>
      <c r="C37" s="66">
        <v>50</v>
      </c>
      <c r="D37" s="66" t="s">
        <v>268</v>
      </c>
      <c r="E37" s="49" t="s">
        <v>269</v>
      </c>
      <c r="F37" s="50"/>
      <c r="G37" s="50"/>
      <c r="H37" s="20" t="s">
        <v>270</v>
      </c>
      <c r="I37" s="67"/>
      <c r="J37" s="67">
        <v>18150</v>
      </c>
      <c r="K37" s="67">
        <f>K36+J37</f>
        <v>36300</v>
      </c>
    </row>
    <row r="38" spans="2:11" ht="18" customHeight="1" x14ac:dyDescent="0.3">
      <c r="B38" s="151">
        <v>44926</v>
      </c>
      <c r="C38" s="66"/>
      <c r="D38" s="66"/>
      <c r="E38" s="45" t="s">
        <v>140</v>
      </c>
      <c r="F38" s="46"/>
      <c r="G38" s="46"/>
      <c r="H38" s="20"/>
      <c r="I38" s="67">
        <v>36300</v>
      </c>
      <c r="J38" s="67"/>
      <c r="K38" s="67"/>
    </row>
    <row r="39" spans="2:11" ht="18" customHeight="1" x14ac:dyDescent="0.3">
      <c r="B39" s="87"/>
      <c r="C39" s="88"/>
      <c r="D39" s="88"/>
      <c r="E39" s="154" t="s">
        <v>175</v>
      </c>
      <c r="F39" s="155"/>
      <c r="G39" s="155"/>
      <c r="H39" s="88"/>
      <c r="I39" s="86">
        <f>SUM(I36:I38)</f>
        <v>36300</v>
      </c>
      <c r="J39" s="86">
        <f>SUM(J36:J38)</f>
        <v>36300</v>
      </c>
      <c r="K39" s="86"/>
    </row>
    <row r="41" spans="2:11" ht="16.8" customHeight="1" x14ac:dyDescent="0.3">
      <c r="B41" s="251" t="s">
        <v>271</v>
      </c>
      <c r="C41" s="252"/>
      <c r="D41" s="252"/>
      <c r="E41" s="252"/>
      <c r="F41" s="252"/>
      <c r="G41" s="252"/>
      <c r="H41" s="252"/>
      <c r="I41" s="252"/>
      <c r="J41" s="252"/>
      <c r="K41" s="68" t="s">
        <v>115</v>
      </c>
    </row>
    <row r="42" spans="2:11" ht="31.2" x14ac:dyDescent="0.3">
      <c r="B42" s="64" t="s">
        <v>111</v>
      </c>
      <c r="C42" s="64" t="s">
        <v>126</v>
      </c>
      <c r="D42" s="64" t="s">
        <v>135</v>
      </c>
      <c r="E42" s="243" t="s">
        <v>0</v>
      </c>
      <c r="F42" s="244"/>
      <c r="G42" s="245"/>
      <c r="H42" s="64" t="s">
        <v>117</v>
      </c>
      <c r="I42" s="64" t="s">
        <v>1</v>
      </c>
      <c r="J42" s="64" t="s">
        <v>2</v>
      </c>
      <c r="K42" s="64" t="s">
        <v>123</v>
      </c>
    </row>
    <row r="43" spans="2:11" ht="18" customHeight="1" x14ac:dyDescent="0.3">
      <c r="B43" s="151">
        <v>44896</v>
      </c>
      <c r="C43" s="66"/>
      <c r="D43" s="66"/>
      <c r="E43" s="152" t="s">
        <v>113</v>
      </c>
      <c r="F43" s="153"/>
      <c r="G43" s="153"/>
      <c r="H43" s="66"/>
      <c r="I43" s="67"/>
      <c r="J43" s="67">
        <v>12100</v>
      </c>
      <c r="K43" s="67">
        <v>12100</v>
      </c>
    </row>
    <row r="44" spans="2:11" ht="18" customHeight="1" x14ac:dyDescent="0.3">
      <c r="B44" s="151">
        <v>44910</v>
      </c>
      <c r="C44" s="66">
        <v>20</v>
      </c>
      <c r="D44" s="66" t="s">
        <v>272</v>
      </c>
      <c r="E44" s="49" t="s">
        <v>17</v>
      </c>
      <c r="F44" s="50"/>
      <c r="G44" s="50"/>
      <c r="H44" s="20">
        <v>3258</v>
      </c>
      <c r="I44" s="67">
        <v>7260</v>
      </c>
      <c r="J44" s="67"/>
      <c r="K44" s="67">
        <f>K43-I44</f>
        <v>4840</v>
      </c>
    </row>
    <row r="45" spans="2:11" ht="18" customHeight="1" x14ac:dyDescent="0.3">
      <c r="B45" s="151">
        <v>44917</v>
      </c>
      <c r="C45" s="66">
        <v>50</v>
      </c>
      <c r="D45" s="66" t="s">
        <v>273</v>
      </c>
      <c r="E45" s="49" t="s">
        <v>269</v>
      </c>
      <c r="F45" s="50"/>
      <c r="G45" s="50"/>
      <c r="H45" s="20">
        <v>3302</v>
      </c>
      <c r="I45" s="67"/>
      <c r="J45" s="67">
        <v>9680</v>
      </c>
      <c r="K45" s="67">
        <f>K44+J45</f>
        <v>14520</v>
      </c>
    </row>
    <row r="46" spans="2:11" ht="18" customHeight="1" x14ac:dyDescent="0.3">
      <c r="B46" s="151">
        <v>44926</v>
      </c>
      <c r="C46" s="66"/>
      <c r="D46" s="66"/>
      <c r="E46" s="45" t="s">
        <v>140</v>
      </c>
      <c r="F46" s="46"/>
      <c r="G46" s="46"/>
      <c r="H46" s="20"/>
      <c r="I46" s="67">
        <v>14520</v>
      </c>
      <c r="J46" s="67"/>
      <c r="K46" s="67"/>
    </row>
    <row r="47" spans="2:11" ht="18" customHeight="1" x14ac:dyDescent="0.3">
      <c r="B47" s="87"/>
      <c r="C47" s="88"/>
      <c r="D47" s="88"/>
      <c r="E47" s="154" t="s">
        <v>175</v>
      </c>
      <c r="F47" s="155"/>
      <c r="G47" s="155"/>
      <c r="H47" s="88"/>
      <c r="I47" s="86">
        <f>SUM(I43:I46)</f>
        <v>21780</v>
      </c>
      <c r="J47" s="86">
        <f>SUM(J43:J46)</f>
        <v>21780</v>
      </c>
      <c r="K47" s="86"/>
    </row>
    <row r="49" spans="2:11" ht="19.2" customHeight="1" x14ac:dyDescent="0.3">
      <c r="B49" s="251" t="s">
        <v>274</v>
      </c>
      <c r="C49" s="252"/>
      <c r="D49" s="252"/>
      <c r="E49" s="252"/>
      <c r="F49" s="252"/>
      <c r="G49" s="252"/>
      <c r="H49" s="252"/>
      <c r="I49" s="252"/>
      <c r="J49" s="252"/>
      <c r="K49" s="68" t="s">
        <v>116</v>
      </c>
    </row>
    <row r="50" spans="2:11" ht="31.2" x14ac:dyDescent="0.3">
      <c r="B50" s="64" t="s">
        <v>111</v>
      </c>
      <c r="C50" s="64" t="s">
        <v>126</v>
      </c>
      <c r="D50" s="64" t="s">
        <v>135</v>
      </c>
      <c r="E50" s="243" t="s">
        <v>0</v>
      </c>
      <c r="F50" s="244"/>
      <c r="G50" s="245"/>
      <c r="H50" s="64" t="s">
        <v>117</v>
      </c>
      <c r="I50" s="64" t="s">
        <v>1</v>
      </c>
      <c r="J50" s="64" t="s">
        <v>2</v>
      </c>
      <c r="K50" s="64" t="s">
        <v>123</v>
      </c>
    </row>
    <row r="51" spans="2:11" ht="18" customHeight="1" x14ac:dyDescent="0.3">
      <c r="B51" s="151">
        <v>44896</v>
      </c>
      <c r="C51" s="66"/>
      <c r="D51" s="66"/>
      <c r="E51" s="152" t="s">
        <v>113</v>
      </c>
      <c r="F51" s="153"/>
      <c r="G51" s="153"/>
      <c r="H51" s="66"/>
      <c r="I51" s="67"/>
      <c r="J51" s="67">
        <v>16335</v>
      </c>
      <c r="K51" s="67">
        <f>J51</f>
        <v>16335</v>
      </c>
    </row>
    <row r="52" spans="2:11" ht="18" customHeight="1" x14ac:dyDescent="0.3">
      <c r="B52" s="151">
        <v>44901</v>
      </c>
      <c r="C52" s="66">
        <v>20</v>
      </c>
      <c r="D52" s="66" t="s">
        <v>275</v>
      </c>
      <c r="E52" s="49" t="s">
        <v>17</v>
      </c>
      <c r="F52" s="50"/>
      <c r="G52" s="50"/>
      <c r="H52" s="20" t="s">
        <v>174</v>
      </c>
      <c r="I52" s="67">
        <v>6050</v>
      </c>
      <c r="J52" s="67"/>
      <c r="K52" s="67">
        <f>K51-I52</f>
        <v>10285</v>
      </c>
    </row>
    <row r="53" spans="2:11" ht="18" customHeight="1" x14ac:dyDescent="0.3">
      <c r="B53" s="151">
        <v>44926</v>
      </c>
      <c r="C53" s="66"/>
      <c r="D53" s="66"/>
      <c r="E53" s="45" t="s">
        <v>140</v>
      </c>
      <c r="F53" s="46"/>
      <c r="G53" s="46"/>
      <c r="H53" s="20"/>
      <c r="I53" s="67">
        <v>10285</v>
      </c>
      <c r="J53" s="67"/>
      <c r="K53" s="67"/>
    </row>
    <row r="54" spans="2:11" ht="18" customHeight="1" x14ac:dyDescent="0.3">
      <c r="B54" s="87"/>
      <c r="C54" s="88"/>
      <c r="D54" s="88"/>
      <c r="E54" s="154" t="s">
        <v>175</v>
      </c>
      <c r="F54" s="155"/>
      <c r="G54" s="155"/>
      <c r="H54" s="88"/>
      <c r="I54" s="86">
        <f>SUM(I51:I53)</f>
        <v>16335</v>
      </c>
      <c r="J54" s="86">
        <f>SUM(J51:J53)</f>
        <v>16335</v>
      </c>
      <c r="K54" s="86"/>
    </row>
    <row r="56" spans="2:11" ht="17.399999999999999" customHeight="1" x14ac:dyDescent="0.3">
      <c r="B56" s="251" t="s">
        <v>276</v>
      </c>
      <c r="C56" s="252"/>
      <c r="D56" s="252"/>
      <c r="E56" s="252"/>
      <c r="F56" s="252"/>
      <c r="G56" s="252"/>
      <c r="H56" s="252"/>
      <c r="I56" s="252"/>
      <c r="J56" s="252"/>
      <c r="K56" s="68" t="s">
        <v>115</v>
      </c>
    </row>
    <row r="57" spans="2:11" ht="31.2" x14ac:dyDescent="0.3">
      <c r="B57" s="64" t="s">
        <v>111</v>
      </c>
      <c r="C57" s="64" t="s">
        <v>126</v>
      </c>
      <c r="D57" s="64" t="s">
        <v>135</v>
      </c>
      <c r="E57" s="243" t="s">
        <v>0</v>
      </c>
      <c r="F57" s="244"/>
      <c r="G57" s="245"/>
      <c r="H57" s="64" t="s">
        <v>117</v>
      </c>
      <c r="I57" s="64" t="s">
        <v>1</v>
      </c>
      <c r="J57" s="64" t="s">
        <v>2</v>
      </c>
      <c r="K57" s="64" t="s">
        <v>123</v>
      </c>
    </row>
    <row r="58" spans="2:11" ht="18" customHeight="1" x14ac:dyDescent="0.3">
      <c r="B58" s="151">
        <v>44897</v>
      </c>
      <c r="C58" s="66">
        <v>50</v>
      </c>
      <c r="D58" s="66" t="s">
        <v>277</v>
      </c>
      <c r="E58" s="49" t="s">
        <v>269</v>
      </c>
      <c r="F58" s="50"/>
      <c r="G58" s="50"/>
      <c r="H58" s="20">
        <v>35877</v>
      </c>
      <c r="I58" s="67"/>
      <c r="J58" s="67">
        <v>13310</v>
      </c>
      <c r="K58" s="67">
        <f>J58</f>
        <v>13310</v>
      </c>
    </row>
    <row r="59" spans="2:11" ht="18" customHeight="1" x14ac:dyDescent="0.3">
      <c r="B59" s="151">
        <v>44907</v>
      </c>
      <c r="C59" s="66">
        <v>50</v>
      </c>
      <c r="D59" s="66" t="s">
        <v>278</v>
      </c>
      <c r="E59" s="49" t="s">
        <v>279</v>
      </c>
      <c r="F59" s="50"/>
      <c r="G59" s="50"/>
      <c r="H59" s="20" t="s">
        <v>280</v>
      </c>
      <c r="I59" s="67">
        <v>2420</v>
      </c>
      <c r="J59" s="67"/>
      <c r="K59" s="67">
        <f>K58-I59</f>
        <v>10890</v>
      </c>
    </row>
    <row r="60" spans="2:11" ht="18" customHeight="1" x14ac:dyDescent="0.3">
      <c r="B60" s="151">
        <v>44915</v>
      </c>
      <c r="C60" s="66">
        <v>20</v>
      </c>
      <c r="D60" s="66" t="s">
        <v>281</v>
      </c>
      <c r="E60" s="49" t="s">
        <v>17</v>
      </c>
      <c r="F60" s="50"/>
      <c r="G60" s="50"/>
      <c r="H60" s="20">
        <v>35877</v>
      </c>
      <c r="I60" s="67">
        <v>13310</v>
      </c>
      <c r="J60" s="67"/>
      <c r="K60" s="67">
        <f>K59-I60</f>
        <v>-2420</v>
      </c>
    </row>
    <row r="61" spans="2:11" ht="18" customHeight="1" x14ac:dyDescent="0.3">
      <c r="B61" s="151">
        <v>44915</v>
      </c>
      <c r="C61" s="66">
        <v>20</v>
      </c>
      <c r="D61" s="66" t="s">
        <v>281</v>
      </c>
      <c r="E61" s="49" t="s">
        <v>17</v>
      </c>
      <c r="F61" s="50"/>
      <c r="G61" s="50"/>
      <c r="H61" s="20" t="s">
        <v>280</v>
      </c>
      <c r="I61" s="67"/>
      <c r="J61" s="67">
        <v>2420</v>
      </c>
      <c r="K61" s="67">
        <f>K60+J61</f>
        <v>0</v>
      </c>
    </row>
    <row r="62" spans="2:11" ht="18" customHeight="1" x14ac:dyDescent="0.3">
      <c r="B62" s="87"/>
      <c r="C62" s="88"/>
      <c r="D62" s="88"/>
      <c r="E62" s="154" t="s">
        <v>175</v>
      </c>
      <c r="F62" s="155"/>
      <c r="G62" s="155"/>
      <c r="H62" s="88"/>
      <c r="I62" s="86">
        <f>SUM(I58:I61)</f>
        <v>15730</v>
      </c>
      <c r="J62" s="86">
        <f>SUM(J58:J61)</f>
        <v>15730</v>
      </c>
      <c r="K62" s="86"/>
    </row>
    <row r="65" spans="2:11" ht="15.6" x14ac:dyDescent="0.3">
      <c r="B65" s="13" t="s">
        <v>282</v>
      </c>
    </row>
    <row r="66" spans="2:11" ht="13.8" customHeight="1" x14ac:dyDescent="0.3">
      <c r="B66" s="246" t="s">
        <v>283</v>
      </c>
      <c r="C66" s="246"/>
      <c r="D66" s="246"/>
      <c r="E66" s="246"/>
      <c r="F66" s="246"/>
      <c r="G66" s="246"/>
      <c r="H66" s="246"/>
      <c r="I66" s="246"/>
      <c r="J66" s="246"/>
      <c r="K66" s="62"/>
    </row>
    <row r="67" spans="2:11" ht="31.2" x14ac:dyDescent="0.3">
      <c r="B67" s="73" t="s">
        <v>111</v>
      </c>
      <c r="C67" s="73" t="s">
        <v>126</v>
      </c>
      <c r="D67" s="73" t="s">
        <v>135</v>
      </c>
      <c r="E67" s="247" t="s">
        <v>0</v>
      </c>
      <c r="F67" s="248"/>
      <c r="G67" s="249"/>
      <c r="H67" s="73" t="s">
        <v>121</v>
      </c>
      <c r="I67" s="73" t="s">
        <v>122</v>
      </c>
      <c r="J67" s="73" t="s">
        <v>123</v>
      </c>
    </row>
    <row r="68" spans="2:11" ht="18" customHeight="1" x14ac:dyDescent="0.3">
      <c r="B68" s="151">
        <v>44743</v>
      </c>
      <c r="C68" s="66"/>
      <c r="D68" s="66"/>
      <c r="E68" s="49" t="s">
        <v>113</v>
      </c>
      <c r="F68" s="50"/>
      <c r="G68" s="50"/>
      <c r="H68" s="156">
        <v>12</v>
      </c>
      <c r="I68" s="81"/>
      <c r="J68" s="81">
        <v>12</v>
      </c>
    </row>
    <row r="69" spans="2:11" ht="18" customHeight="1" x14ac:dyDescent="0.3">
      <c r="B69" s="151">
        <v>44748</v>
      </c>
      <c r="C69" s="66">
        <v>50</v>
      </c>
      <c r="D69" s="66" t="s">
        <v>284</v>
      </c>
      <c r="E69" s="49" t="s">
        <v>285</v>
      </c>
      <c r="F69" s="50"/>
      <c r="G69" s="50"/>
      <c r="H69" s="156">
        <v>46</v>
      </c>
      <c r="I69" s="81"/>
      <c r="J69" s="81">
        <f>J68+H69</f>
        <v>58</v>
      </c>
    </row>
    <row r="70" spans="2:11" ht="18" customHeight="1" x14ac:dyDescent="0.3">
      <c r="B70" s="151">
        <v>44760</v>
      </c>
      <c r="C70" s="66">
        <v>90</v>
      </c>
      <c r="D70" s="66" t="s">
        <v>173</v>
      </c>
      <c r="E70" s="49" t="s">
        <v>286</v>
      </c>
      <c r="F70" s="50"/>
      <c r="G70" s="50"/>
      <c r="H70" s="156">
        <v>2</v>
      </c>
      <c r="I70" s="81"/>
      <c r="J70" s="81">
        <f>J69+H70</f>
        <v>60</v>
      </c>
    </row>
    <row r="71" spans="2:11" ht="18" customHeight="1" x14ac:dyDescent="0.3">
      <c r="B71" s="151">
        <v>44766</v>
      </c>
      <c r="C71" s="66">
        <v>90</v>
      </c>
      <c r="D71" s="66" t="s">
        <v>287</v>
      </c>
      <c r="E71" s="49" t="s">
        <v>288</v>
      </c>
      <c r="F71" s="50"/>
      <c r="G71" s="50"/>
      <c r="H71" s="156"/>
      <c r="I71" s="81">
        <v>15</v>
      </c>
      <c r="J71" s="81">
        <f>J70-I71</f>
        <v>45</v>
      </c>
    </row>
    <row r="74" spans="2:11" ht="15.6" x14ac:dyDescent="0.3">
      <c r="B74" s="13" t="s">
        <v>289</v>
      </c>
    </row>
    <row r="75" spans="2:11" x14ac:dyDescent="0.25">
      <c r="B75" s="1" t="s">
        <v>150</v>
      </c>
    </row>
    <row r="76" spans="2:11" ht="15.6" x14ac:dyDescent="0.3">
      <c r="B76" s="138" t="s">
        <v>151</v>
      </c>
      <c r="C76" s="200" t="s">
        <v>154</v>
      </c>
      <c r="D76" s="200"/>
      <c r="E76" s="200"/>
      <c r="F76" s="201" t="s">
        <v>152</v>
      </c>
      <c r="G76" s="201"/>
      <c r="H76" s="202" t="s">
        <v>181</v>
      </c>
      <c r="I76" s="202"/>
      <c r="J76" s="250" t="s">
        <v>153</v>
      </c>
      <c r="K76" s="250"/>
    </row>
    <row r="77" spans="2:11" ht="15.6" x14ac:dyDescent="0.3">
      <c r="B77" s="138" t="s">
        <v>167</v>
      </c>
      <c r="C77" s="200" t="s">
        <v>168</v>
      </c>
      <c r="D77" s="200"/>
      <c r="E77" s="200"/>
      <c r="F77" s="138" t="s">
        <v>1</v>
      </c>
      <c r="G77" s="138" t="s">
        <v>2</v>
      </c>
      <c r="H77" s="138" t="s">
        <v>1</v>
      </c>
      <c r="I77" s="138" t="s">
        <v>2</v>
      </c>
      <c r="J77" s="138" t="s">
        <v>1</v>
      </c>
      <c r="K77" s="138" t="s">
        <v>2</v>
      </c>
    </row>
    <row r="78" spans="2:11" ht="18" customHeight="1" x14ac:dyDescent="0.3">
      <c r="B78" s="39" t="s">
        <v>156</v>
      </c>
      <c r="C78" s="194" t="s">
        <v>9</v>
      </c>
      <c r="D78" s="194"/>
      <c r="E78" s="194"/>
      <c r="F78" s="140">
        <v>50000</v>
      </c>
      <c r="G78" s="85"/>
      <c r="H78" s="41"/>
      <c r="I78" s="41"/>
      <c r="J78" s="140">
        <v>50000</v>
      </c>
      <c r="K78" s="85"/>
    </row>
    <row r="79" spans="2:11" ht="18" customHeight="1" x14ac:dyDescent="0.3">
      <c r="B79" s="39" t="s">
        <v>184</v>
      </c>
      <c r="C79" s="194" t="s">
        <v>10</v>
      </c>
      <c r="D79" s="194"/>
      <c r="E79" s="194"/>
      <c r="F79" s="85"/>
      <c r="G79" s="140">
        <v>10000</v>
      </c>
      <c r="H79" s="41"/>
      <c r="I79" s="41"/>
      <c r="J79" s="85"/>
      <c r="K79" s="140">
        <v>10000</v>
      </c>
    </row>
    <row r="80" spans="2:11" ht="18" customHeight="1" x14ac:dyDescent="0.3">
      <c r="B80" s="39" t="s">
        <v>157</v>
      </c>
      <c r="C80" s="194" t="s">
        <v>13</v>
      </c>
      <c r="D80" s="194"/>
      <c r="E80" s="194"/>
      <c r="F80" s="85"/>
      <c r="G80" s="140">
        <v>127200</v>
      </c>
      <c r="H80" s="41"/>
      <c r="I80" s="41"/>
      <c r="J80" s="85"/>
      <c r="K80" s="140">
        <v>133900</v>
      </c>
    </row>
    <row r="81" spans="1:11" ht="18" customHeight="1" x14ac:dyDescent="0.3">
      <c r="B81" s="39" t="s">
        <v>119</v>
      </c>
      <c r="C81" s="194" t="s">
        <v>14</v>
      </c>
      <c r="D81" s="194"/>
      <c r="E81" s="194"/>
      <c r="F81" s="140">
        <v>24000</v>
      </c>
      <c r="G81" s="85"/>
      <c r="H81" s="41"/>
      <c r="I81" s="41"/>
      <c r="J81" s="140"/>
      <c r="K81" s="85"/>
    </row>
    <row r="82" spans="1:11" ht="18" customHeight="1" x14ac:dyDescent="0.3">
      <c r="B82" s="38">
        <v>1050</v>
      </c>
      <c r="C82" s="199" t="s">
        <v>17</v>
      </c>
      <c r="D82" s="199"/>
      <c r="E82" s="199"/>
      <c r="F82" s="140">
        <v>85000</v>
      </c>
      <c r="G82" s="85"/>
      <c r="H82" s="41"/>
      <c r="I82" s="41"/>
      <c r="J82" s="140">
        <v>85000</v>
      </c>
      <c r="K82" s="85"/>
    </row>
    <row r="83" spans="1:11" ht="18" customHeight="1" x14ac:dyDescent="0.3">
      <c r="B83" s="38">
        <v>1100</v>
      </c>
      <c r="C83" s="194" t="s">
        <v>21</v>
      </c>
      <c r="D83" s="194"/>
      <c r="E83" s="194"/>
      <c r="F83" s="140">
        <v>10000</v>
      </c>
      <c r="G83" s="85"/>
      <c r="H83" s="41"/>
      <c r="I83" s="41"/>
      <c r="J83" s="140">
        <v>10000</v>
      </c>
      <c r="K83" s="85"/>
    </row>
    <row r="84" spans="1:11" ht="18" customHeight="1" x14ac:dyDescent="0.3">
      <c r="B84" s="38">
        <v>1400</v>
      </c>
      <c r="C84" s="194" t="s">
        <v>27</v>
      </c>
      <c r="D84" s="194"/>
      <c r="E84" s="194"/>
      <c r="F84" s="85"/>
      <c r="G84" s="140">
        <v>6000</v>
      </c>
      <c r="H84" s="41"/>
      <c r="I84" s="41"/>
      <c r="J84" s="85"/>
      <c r="K84" s="140">
        <v>6000</v>
      </c>
    </row>
    <row r="85" spans="1:11" ht="18" customHeight="1" x14ac:dyDescent="0.3">
      <c r="B85" s="38">
        <v>1680</v>
      </c>
      <c r="C85" s="194" t="s">
        <v>33</v>
      </c>
      <c r="D85" s="194"/>
      <c r="E85" s="194"/>
      <c r="F85" s="85"/>
      <c r="G85" s="140">
        <v>2100</v>
      </c>
      <c r="H85" s="41"/>
      <c r="I85" s="41"/>
      <c r="J85" s="85"/>
      <c r="K85" s="140">
        <v>2100</v>
      </c>
    </row>
    <row r="86" spans="1:11" ht="18" customHeight="1" x14ac:dyDescent="0.3">
      <c r="B86" s="38">
        <v>3000</v>
      </c>
      <c r="C86" s="194" t="s">
        <v>34</v>
      </c>
      <c r="D86" s="194"/>
      <c r="E86" s="194"/>
      <c r="F86" s="140">
        <v>7000</v>
      </c>
      <c r="G86" s="85"/>
      <c r="H86" s="41"/>
      <c r="I86" s="41"/>
      <c r="J86" s="140">
        <v>7000</v>
      </c>
      <c r="K86" s="85"/>
    </row>
    <row r="87" spans="1:11" ht="18" customHeight="1" x14ac:dyDescent="0.3">
      <c r="B87" s="38">
        <v>4250</v>
      </c>
      <c r="C87" s="194" t="s">
        <v>40</v>
      </c>
      <c r="D87" s="194"/>
      <c r="E87" s="194"/>
      <c r="F87" s="140">
        <v>4000</v>
      </c>
      <c r="G87" s="85"/>
      <c r="H87" s="140">
        <v>4000</v>
      </c>
      <c r="I87" s="85"/>
      <c r="J87" s="72"/>
      <c r="K87" s="30"/>
    </row>
    <row r="88" spans="1:11" ht="18" customHeight="1" x14ac:dyDescent="0.3">
      <c r="B88" s="38">
        <v>4800</v>
      </c>
      <c r="C88" s="194" t="s">
        <v>169</v>
      </c>
      <c r="D88" s="194"/>
      <c r="E88" s="194"/>
      <c r="F88" s="140">
        <v>5000</v>
      </c>
      <c r="G88" s="85"/>
      <c r="H88" s="140">
        <v>5000</v>
      </c>
      <c r="I88" s="85"/>
      <c r="J88" s="72"/>
      <c r="K88" s="30"/>
    </row>
    <row r="89" spans="1:11" ht="18" customHeight="1" x14ac:dyDescent="0.3">
      <c r="B89" s="38">
        <v>4960</v>
      </c>
      <c r="C89" s="196" t="s">
        <v>46</v>
      </c>
      <c r="D89" s="197"/>
      <c r="E89" s="198"/>
      <c r="F89" s="140">
        <v>200</v>
      </c>
      <c r="G89" s="85"/>
      <c r="H89" s="140">
        <v>200</v>
      </c>
      <c r="I89" s="85"/>
      <c r="J89" s="72"/>
      <c r="K89" s="30"/>
    </row>
    <row r="90" spans="1:11" ht="18" customHeight="1" x14ac:dyDescent="0.3">
      <c r="B90" s="38">
        <v>4970</v>
      </c>
      <c r="C90" s="196" t="s">
        <v>47</v>
      </c>
      <c r="D90" s="197"/>
      <c r="E90" s="198"/>
      <c r="F90" s="140">
        <v>100</v>
      </c>
      <c r="G90" s="85"/>
      <c r="H90" s="140">
        <v>100</v>
      </c>
      <c r="I90" s="85"/>
      <c r="J90" s="72"/>
      <c r="K90" s="30"/>
    </row>
    <row r="91" spans="1:11" ht="18" customHeight="1" x14ac:dyDescent="0.3">
      <c r="B91" s="38">
        <v>7000</v>
      </c>
      <c r="C91" s="194" t="s">
        <v>170</v>
      </c>
      <c r="D91" s="194"/>
      <c r="E91" s="194"/>
      <c r="F91" s="140">
        <v>80000</v>
      </c>
      <c r="G91" s="85"/>
      <c r="H91" s="140">
        <v>80000</v>
      </c>
      <c r="I91" s="85"/>
      <c r="J91" s="72"/>
      <c r="K91" s="30"/>
    </row>
    <row r="92" spans="1:11" ht="18" customHeight="1" x14ac:dyDescent="0.3">
      <c r="B92" s="38">
        <v>8400</v>
      </c>
      <c r="C92" s="194" t="s">
        <v>159</v>
      </c>
      <c r="D92" s="194"/>
      <c r="E92" s="194"/>
      <c r="F92" s="85"/>
      <c r="G92" s="140">
        <v>120000</v>
      </c>
      <c r="H92" s="85"/>
      <c r="I92" s="140">
        <v>120000</v>
      </c>
      <c r="J92" s="72"/>
      <c r="K92" s="30"/>
    </row>
    <row r="93" spans="1:11" ht="18" customHeight="1" x14ac:dyDescent="0.3">
      <c r="B93" s="38">
        <v>9900</v>
      </c>
      <c r="C93" s="194" t="s">
        <v>160</v>
      </c>
      <c r="D93" s="194"/>
      <c r="E93" s="194"/>
      <c r="F93" s="31"/>
      <c r="G93" s="85"/>
      <c r="H93" s="157">
        <v>30700</v>
      </c>
      <c r="I93" s="41"/>
      <c r="J93" s="72"/>
      <c r="K93" s="30"/>
    </row>
    <row r="94" spans="1:11" ht="18" customHeight="1" x14ac:dyDescent="0.3">
      <c r="B94" s="31"/>
      <c r="C94" s="195"/>
      <c r="D94" s="195"/>
      <c r="E94" s="195"/>
      <c r="F94" s="140">
        <f t="shared" ref="F94:K94" si="0">SUM(F78:F93)</f>
        <v>265300</v>
      </c>
      <c r="G94" s="140">
        <f t="shared" si="0"/>
        <v>265300</v>
      </c>
      <c r="H94" s="142">
        <f t="shared" si="0"/>
        <v>120000</v>
      </c>
      <c r="I94" s="142">
        <f t="shared" si="0"/>
        <v>120000</v>
      </c>
      <c r="J94" s="142">
        <f t="shared" si="0"/>
        <v>152000</v>
      </c>
      <c r="K94" s="142">
        <f t="shared" si="0"/>
        <v>152000</v>
      </c>
    </row>
    <row r="96" spans="1:11" x14ac:dyDescent="0.3">
      <c r="A96" s="12" t="s">
        <v>6</v>
      </c>
      <c r="B96" s="31" t="s">
        <v>161</v>
      </c>
      <c r="C96" s="31"/>
      <c r="D96" s="31"/>
      <c r="E96" s="31"/>
    </row>
    <row r="97" spans="2:6" ht="18" customHeight="1" x14ac:dyDescent="0.3">
      <c r="B97" s="75" t="s">
        <v>162</v>
      </c>
      <c r="C97" s="75"/>
      <c r="D97" s="75"/>
      <c r="E97" s="77">
        <v>127200</v>
      </c>
    </row>
    <row r="98" spans="2:6" ht="18" customHeight="1" x14ac:dyDescent="0.3">
      <c r="B98" s="196" t="s">
        <v>160</v>
      </c>
      <c r="C98" s="197"/>
      <c r="D98" s="198"/>
      <c r="E98" s="158">
        <v>30700</v>
      </c>
      <c r="F98" s="14" t="s">
        <v>241</v>
      </c>
    </row>
    <row r="99" spans="2:6" ht="18" customHeight="1" x14ac:dyDescent="0.3">
      <c r="B99" s="196" t="s">
        <v>14</v>
      </c>
      <c r="C99" s="197"/>
      <c r="D99" s="198"/>
      <c r="E99" s="77">
        <v>24000</v>
      </c>
      <c r="F99" s="14" t="s">
        <v>163</v>
      </c>
    </row>
    <row r="100" spans="2:6" ht="18" customHeight="1" x14ac:dyDescent="0.3">
      <c r="B100" s="196" t="s">
        <v>171</v>
      </c>
      <c r="C100" s="197"/>
      <c r="D100" s="198"/>
      <c r="E100" s="77">
        <f>E97+E98-E99</f>
        <v>133900</v>
      </c>
    </row>
  </sheetData>
  <mergeCells count="46">
    <mergeCell ref="F10:H10"/>
    <mergeCell ref="B5:I5"/>
    <mergeCell ref="B6:C6"/>
    <mergeCell ref="F6:H6"/>
    <mergeCell ref="F8:H8"/>
    <mergeCell ref="B9:C9"/>
    <mergeCell ref="B56:J56"/>
    <mergeCell ref="B22:I22"/>
    <mergeCell ref="E23:H23"/>
    <mergeCell ref="E24:H24"/>
    <mergeCell ref="E25:H25"/>
    <mergeCell ref="E29:H29"/>
    <mergeCell ref="B34:J34"/>
    <mergeCell ref="E35:G35"/>
    <mergeCell ref="B41:J41"/>
    <mergeCell ref="E42:G42"/>
    <mergeCell ref="B49:J49"/>
    <mergeCell ref="E50:G50"/>
    <mergeCell ref="E57:G57"/>
    <mergeCell ref="B66:J66"/>
    <mergeCell ref="E67:G67"/>
    <mergeCell ref="C76:E76"/>
    <mergeCell ref="F76:G76"/>
    <mergeCell ref="H76:I76"/>
    <mergeCell ref="J76:K76"/>
    <mergeCell ref="C88:E88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B98:D98"/>
    <mergeCell ref="B99:D99"/>
    <mergeCell ref="B100:D100"/>
    <mergeCell ref="C89:E89"/>
    <mergeCell ref="C90:E90"/>
    <mergeCell ref="C91:E91"/>
    <mergeCell ref="C92:E92"/>
    <mergeCell ref="C93:E93"/>
    <mergeCell ref="C94:E94"/>
  </mergeCells>
  <pageMargins left="0.7" right="0.7" top="0.75" bottom="0.75" header="0.3" footer="0.3"/>
  <ignoredErrors>
    <ignoredError sqref="B78:B8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5337-B30F-4D03-B5CD-22F83FBF6390}">
  <dimension ref="A1:M90"/>
  <sheetViews>
    <sheetView showGridLines="0" tabSelected="1" workbookViewId="0">
      <selection activeCell="C75" sqref="C75"/>
    </sheetView>
  </sheetViews>
  <sheetFormatPr defaultRowHeight="15" x14ac:dyDescent="0.3"/>
  <cols>
    <col min="1" max="1" width="2.88671875" style="12" customWidth="1"/>
    <col min="2" max="2" width="13.21875" style="14" customWidth="1"/>
    <col min="3" max="3" width="11.6640625" style="14" customWidth="1"/>
    <col min="4" max="4" width="10.109375" style="14" customWidth="1"/>
    <col min="5" max="5" width="17.44140625" style="14" customWidth="1"/>
    <col min="6" max="6" width="11.88671875" style="14" customWidth="1"/>
    <col min="7" max="7" width="10.5546875" style="14" customWidth="1"/>
    <col min="8" max="8" width="11" style="14" customWidth="1"/>
    <col min="9" max="10" width="12.109375" style="14" customWidth="1"/>
    <col min="11" max="11" width="12.5546875" style="14" customWidth="1"/>
    <col min="12" max="12" width="11.109375" style="14" customWidth="1"/>
    <col min="13" max="13" width="2.6640625" style="14" customWidth="1"/>
    <col min="14" max="14" width="2.44140625" style="14" customWidth="1"/>
    <col min="15" max="16384" width="8.88671875" style="14"/>
  </cols>
  <sheetData>
    <row r="1" spans="2:8" ht="15.6" x14ac:dyDescent="0.3">
      <c r="B1" s="13" t="s">
        <v>190</v>
      </c>
      <c r="D1" s="13" t="s">
        <v>290</v>
      </c>
    </row>
    <row r="2" spans="2:8" ht="15.6" x14ac:dyDescent="0.3">
      <c r="B2" s="17"/>
    </row>
    <row r="3" spans="2:8" ht="18" customHeight="1" x14ac:dyDescent="0.3">
      <c r="B3" s="13" t="s">
        <v>291</v>
      </c>
    </row>
    <row r="4" spans="2:8" ht="18" customHeight="1" x14ac:dyDescent="0.3">
      <c r="B4" s="14" t="s">
        <v>292</v>
      </c>
    </row>
    <row r="5" spans="2:8" ht="18" customHeight="1" x14ac:dyDescent="0.3">
      <c r="B5" s="17" t="s">
        <v>293</v>
      </c>
      <c r="C5" s="17" t="s">
        <v>101</v>
      </c>
      <c r="D5" s="17" t="s">
        <v>110</v>
      </c>
      <c r="F5" s="17" t="s">
        <v>175</v>
      </c>
    </row>
    <row r="6" spans="2:8" ht="18" customHeight="1" x14ac:dyDescent="0.3">
      <c r="B6" s="14" t="s">
        <v>294</v>
      </c>
      <c r="C6" s="12">
        <v>45</v>
      </c>
      <c r="D6" s="159">
        <v>2420</v>
      </c>
      <c r="F6" s="159">
        <f>C6*D6</f>
        <v>108900</v>
      </c>
    </row>
    <row r="7" spans="2:8" ht="18" customHeight="1" x14ac:dyDescent="0.3">
      <c r="B7" s="14" t="s">
        <v>295</v>
      </c>
      <c r="C7" s="12">
        <v>14</v>
      </c>
      <c r="D7" s="159">
        <v>1850</v>
      </c>
      <c r="F7" s="159">
        <f t="shared" ref="F7:F8" si="0">C7*D7</f>
        <v>25900</v>
      </c>
    </row>
    <row r="8" spans="2:8" ht="18" customHeight="1" x14ac:dyDescent="0.25">
      <c r="B8" s="1" t="s">
        <v>296</v>
      </c>
      <c r="C8" s="37">
        <v>6</v>
      </c>
      <c r="D8" s="160">
        <v>3480</v>
      </c>
      <c r="F8" s="161">
        <f t="shared" si="0"/>
        <v>20880</v>
      </c>
    </row>
    <row r="9" spans="2:8" ht="18" customHeight="1" x14ac:dyDescent="0.3">
      <c r="B9" s="13"/>
      <c r="E9" s="14" t="s">
        <v>175</v>
      </c>
      <c r="F9" s="162">
        <f>SUM(F6:F8)</f>
        <v>155680</v>
      </c>
    </row>
    <row r="10" spans="2:8" ht="18" customHeight="1" x14ac:dyDescent="0.3">
      <c r="B10" s="13"/>
    </row>
    <row r="11" spans="2:8" ht="18" customHeight="1" x14ac:dyDescent="0.3">
      <c r="B11" s="13"/>
    </row>
    <row r="12" spans="2:8" ht="18" customHeight="1" x14ac:dyDescent="0.3">
      <c r="B12" s="13" t="s">
        <v>297</v>
      </c>
    </row>
    <row r="13" spans="2:8" ht="18" customHeight="1" x14ac:dyDescent="0.3">
      <c r="B13" s="251" t="s">
        <v>298</v>
      </c>
      <c r="C13" s="252"/>
      <c r="D13" s="252"/>
      <c r="E13" s="252"/>
      <c r="F13" s="252"/>
      <c r="G13" s="252"/>
      <c r="H13" s="252"/>
    </row>
    <row r="14" spans="2:8" ht="27" customHeight="1" x14ac:dyDescent="0.3">
      <c r="B14" s="73" t="s">
        <v>111</v>
      </c>
      <c r="C14" s="247" t="s">
        <v>0</v>
      </c>
      <c r="D14" s="248"/>
      <c r="E14" s="249"/>
      <c r="F14" s="73" t="s">
        <v>121</v>
      </c>
      <c r="G14" s="73" t="s">
        <v>122</v>
      </c>
      <c r="H14" s="73" t="s">
        <v>123</v>
      </c>
    </row>
    <row r="15" spans="2:8" ht="18" customHeight="1" x14ac:dyDescent="0.3">
      <c r="B15" s="151">
        <v>44713</v>
      </c>
      <c r="C15" s="49" t="s">
        <v>113</v>
      </c>
      <c r="D15" s="50"/>
      <c r="E15" s="50"/>
      <c r="F15" s="156"/>
      <c r="G15" s="81"/>
      <c r="H15" s="81">
        <v>1550</v>
      </c>
    </row>
    <row r="16" spans="2:8" ht="18" customHeight="1" x14ac:dyDescent="0.3">
      <c r="B16" s="151">
        <v>44721</v>
      </c>
      <c r="C16" s="49" t="s">
        <v>124</v>
      </c>
      <c r="D16" s="50"/>
      <c r="E16" s="50"/>
      <c r="F16" s="156">
        <v>400</v>
      </c>
      <c r="G16" s="81"/>
      <c r="H16" s="81">
        <f>H15+F16-G16</f>
        <v>1950</v>
      </c>
    </row>
    <row r="17" spans="2:8" ht="18" customHeight="1" x14ac:dyDescent="0.3">
      <c r="B17" s="151">
        <v>44727</v>
      </c>
      <c r="C17" s="49" t="s">
        <v>299</v>
      </c>
      <c r="D17" s="50"/>
      <c r="E17" s="50"/>
      <c r="F17" s="156"/>
      <c r="G17" s="81">
        <v>10</v>
      </c>
      <c r="H17" s="81">
        <f t="shared" ref="H17:H18" si="1">H16+F17-G17</f>
        <v>1940</v>
      </c>
    </row>
    <row r="18" spans="2:8" ht="18" customHeight="1" x14ac:dyDescent="0.3">
      <c r="B18" s="151">
        <v>44619</v>
      </c>
      <c r="C18" s="49" t="s">
        <v>300</v>
      </c>
      <c r="D18" s="50"/>
      <c r="E18" s="50"/>
      <c r="F18" s="156"/>
      <c r="G18" s="81">
        <v>1800</v>
      </c>
      <c r="H18" s="81">
        <f t="shared" si="1"/>
        <v>140</v>
      </c>
    </row>
    <row r="19" spans="2:8" ht="18" customHeight="1" x14ac:dyDescent="0.3">
      <c r="B19" s="13"/>
    </row>
    <row r="20" spans="2:8" ht="18" customHeight="1" x14ac:dyDescent="0.3">
      <c r="B20" s="13"/>
    </row>
    <row r="21" spans="2:8" ht="18" customHeight="1" x14ac:dyDescent="0.3">
      <c r="B21" s="13" t="s">
        <v>301</v>
      </c>
    </row>
    <row r="22" spans="2:8" ht="18" customHeight="1" x14ac:dyDescent="0.25">
      <c r="B22" s="1" t="s">
        <v>302</v>
      </c>
    </row>
    <row r="23" spans="2:8" ht="18" customHeight="1" x14ac:dyDescent="0.3">
      <c r="B23" s="253" t="s">
        <v>251</v>
      </c>
      <c r="C23" s="253"/>
      <c r="D23" s="253"/>
      <c r="E23" s="253"/>
      <c r="F23" s="253"/>
      <c r="G23" s="253"/>
    </row>
    <row r="24" spans="2:8" ht="18" customHeight="1" x14ac:dyDescent="0.3">
      <c r="B24" s="254" t="s">
        <v>252</v>
      </c>
      <c r="C24" s="254"/>
      <c r="E24" s="255" t="s">
        <v>13</v>
      </c>
      <c r="F24" s="254"/>
      <c r="G24" s="254"/>
    </row>
    <row r="25" spans="2:8" ht="18" customHeight="1" x14ac:dyDescent="0.3">
      <c r="B25" s="14" t="s">
        <v>11</v>
      </c>
      <c r="E25" s="147"/>
    </row>
    <row r="26" spans="2:8" ht="18" customHeight="1" x14ac:dyDescent="0.3">
      <c r="B26" s="14" t="s">
        <v>185</v>
      </c>
      <c r="E26" s="255" t="s">
        <v>253</v>
      </c>
      <c r="F26" s="254"/>
      <c r="G26" s="254"/>
    </row>
    <row r="27" spans="2:8" ht="18" customHeight="1" x14ac:dyDescent="0.3">
      <c r="B27" s="254" t="s">
        <v>254</v>
      </c>
      <c r="C27" s="254"/>
      <c r="E27" s="147" t="s">
        <v>15</v>
      </c>
    </row>
    <row r="28" spans="2:8" ht="18" customHeight="1" x14ac:dyDescent="0.3">
      <c r="B28" s="14" t="s">
        <v>34</v>
      </c>
      <c r="E28" s="255" t="s">
        <v>255</v>
      </c>
      <c r="F28" s="254"/>
      <c r="G28" s="254"/>
    </row>
    <row r="29" spans="2:8" ht="18" customHeight="1" x14ac:dyDescent="0.3">
      <c r="B29" s="14" t="s">
        <v>21</v>
      </c>
      <c r="E29" s="147" t="s">
        <v>26</v>
      </c>
    </row>
    <row r="30" spans="2:8" ht="18" customHeight="1" x14ac:dyDescent="0.3">
      <c r="E30" s="147" t="s">
        <v>24</v>
      </c>
    </row>
    <row r="31" spans="2:8" ht="18" customHeight="1" x14ac:dyDescent="0.3">
      <c r="E31" s="147" t="s">
        <v>27</v>
      </c>
    </row>
    <row r="32" spans="2:8" ht="18" customHeight="1" x14ac:dyDescent="0.3">
      <c r="E32" s="147" t="s">
        <v>17</v>
      </c>
    </row>
    <row r="33" spans="2:12" ht="18" customHeight="1" x14ac:dyDescent="0.3">
      <c r="B33" s="13"/>
    </row>
    <row r="34" spans="2:12" ht="18" customHeight="1" x14ac:dyDescent="0.3">
      <c r="B34" s="13"/>
    </row>
    <row r="35" spans="2:12" ht="18" customHeight="1" x14ac:dyDescent="0.3">
      <c r="B35" s="13" t="s">
        <v>303</v>
      </c>
    </row>
    <row r="36" spans="2:12" ht="18" customHeight="1" x14ac:dyDescent="0.3">
      <c r="B36" s="14" t="s">
        <v>304</v>
      </c>
    </row>
    <row r="37" spans="2:12" ht="18" customHeight="1" x14ac:dyDescent="0.3">
      <c r="B37" s="14" t="s">
        <v>305</v>
      </c>
      <c r="C37" s="57"/>
      <c r="D37" s="57"/>
      <c r="E37" s="57"/>
      <c r="F37" s="57"/>
      <c r="G37" s="82"/>
      <c r="H37" s="82"/>
      <c r="K37" s="79"/>
      <c r="L37" s="79"/>
    </row>
    <row r="38" spans="2:12" ht="18" customHeight="1" x14ac:dyDescent="0.3">
      <c r="B38" s="181" t="s">
        <v>306</v>
      </c>
      <c r="C38" s="182"/>
      <c r="D38" s="182"/>
      <c r="E38" s="182"/>
      <c r="F38" s="182"/>
      <c r="G38" s="183"/>
      <c r="H38" s="146" t="s">
        <v>116</v>
      </c>
      <c r="I38" s="79"/>
      <c r="K38" s="79"/>
    </row>
    <row r="39" spans="2:12" ht="27.6" customHeight="1" x14ac:dyDescent="0.3">
      <c r="B39" s="73" t="s">
        <v>111</v>
      </c>
      <c r="C39" s="247" t="s">
        <v>0</v>
      </c>
      <c r="D39" s="248"/>
      <c r="E39" s="248"/>
      <c r="F39" s="249"/>
      <c r="G39" s="73" t="s">
        <v>1</v>
      </c>
      <c r="H39" s="73" t="s">
        <v>2</v>
      </c>
      <c r="I39" s="79"/>
    </row>
    <row r="40" spans="2:12" ht="18" customHeight="1" x14ac:dyDescent="0.3">
      <c r="B40" s="65">
        <v>44835</v>
      </c>
      <c r="C40" s="185" t="s">
        <v>260</v>
      </c>
      <c r="D40" s="186"/>
      <c r="E40" s="186"/>
      <c r="F40" s="187"/>
      <c r="G40" s="81">
        <v>2000</v>
      </c>
      <c r="H40" s="66"/>
      <c r="I40" s="79"/>
    </row>
    <row r="41" spans="2:12" ht="18" customHeight="1" x14ac:dyDescent="0.3">
      <c r="B41" s="65">
        <v>44849</v>
      </c>
      <c r="C41" s="185" t="s">
        <v>18</v>
      </c>
      <c r="D41" s="186"/>
      <c r="E41" s="186"/>
      <c r="F41" s="187"/>
      <c r="G41" s="81">
        <v>24000</v>
      </c>
      <c r="H41" s="66"/>
      <c r="I41" s="79"/>
    </row>
    <row r="42" spans="2:12" ht="18" customHeight="1" x14ac:dyDescent="0.3">
      <c r="B42" s="65">
        <v>44865</v>
      </c>
      <c r="C42" s="188" t="s">
        <v>17</v>
      </c>
      <c r="D42" s="189"/>
      <c r="E42" s="189"/>
      <c r="F42" s="190"/>
      <c r="G42" s="81">
        <v>12000</v>
      </c>
      <c r="H42" s="81"/>
      <c r="I42" s="79"/>
    </row>
    <row r="43" spans="2:12" ht="18" customHeight="1" x14ac:dyDescent="0.3">
      <c r="B43" s="65">
        <v>44865</v>
      </c>
      <c r="C43" s="188" t="s">
        <v>307</v>
      </c>
      <c r="D43" s="189"/>
      <c r="E43" s="189"/>
      <c r="F43" s="190"/>
      <c r="G43" s="81"/>
      <c r="H43" s="81">
        <v>2000</v>
      </c>
      <c r="I43" s="79"/>
    </row>
    <row r="44" spans="2:12" ht="18" customHeight="1" x14ac:dyDescent="0.3">
      <c r="B44" s="65">
        <v>44865</v>
      </c>
      <c r="C44" s="188" t="s">
        <v>308</v>
      </c>
      <c r="D44" s="189"/>
      <c r="E44" s="189"/>
      <c r="F44" s="190"/>
      <c r="G44" s="81"/>
      <c r="H44" s="81">
        <v>1000</v>
      </c>
      <c r="I44" s="79"/>
    </row>
    <row r="45" spans="2:12" ht="18" customHeight="1" x14ac:dyDescent="0.3">
      <c r="B45" s="65">
        <v>44865</v>
      </c>
      <c r="C45" s="188" t="s">
        <v>309</v>
      </c>
      <c r="D45" s="189"/>
      <c r="E45" s="189"/>
      <c r="F45" s="190"/>
      <c r="G45" s="81"/>
      <c r="H45" s="81">
        <v>35000</v>
      </c>
      <c r="I45" s="79"/>
    </row>
    <row r="46" spans="2:12" ht="18" customHeight="1" x14ac:dyDescent="0.3">
      <c r="B46" s="87"/>
      <c r="C46" s="191" t="s">
        <v>175</v>
      </c>
      <c r="D46" s="192"/>
      <c r="E46" s="192"/>
      <c r="F46" s="193"/>
      <c r="G46" s="163">
        <f>SUM(G40:G45)</f>
        <v>38000</v>
      </c>
      <c r="H46" s="163">
        <f>SUM(H41:H45)</f>
        <v>38000</v>
      </c>
      <c r="I46" s="82"/>
    </row>
    <row r="47" spans="2:12" ht="18" customHeight="1" x14ac:dyDescent="0.3">
      <c r="B47" s="56"/>
      <c r="C47" s="57"/>
      <c r="D47" s="57"/>
      <c r="E47" s="57"/>
      <c r="F47" s="57"/>
      <c r="G47" s="82"/>
      <c r="H47" s="82"/>
      <c r="I47" s="82"/>
      <c r="J47" s="82"/>
      <c r="K47" s="79"/>
      <c r="L47" s="79"/>
    </row>
    <row r="49" spans="1:7" ht="15.6" x14ac:dyDescent="0.3">
      <c r="B49" s="13" t="s">
        <v>310</v>
      </c>
    </row>
    <row r="50" spans="1:7" ht="15.6" thickBot="1" x14ac:dyDescent="0.35">
      <c r="A50" s="12" t="s">
        <v>3</v>
      </c>
      <c r="B50" s="14" t="s">
        <v>311</v>
      </c>
    </row>
    <row r="51" spans="1:7" ht="15.6" x14ac:dyDescent="0.3">
      <c r="B51" s="164" t="s">
        <v>312</v>
      </c>
      <c r="C51" s="165" t="s">
        <v>111</v>
      </c>
      <c r="D51" s="166"/>
      <c r="E51" s="166"/>
      <c r="F51" s="166"/>
      <c r="G51" s="167"/>
    </row>
    <row r="52" spans="1:7" ht="16.2" thickBot="1" x14ac:dyDescent="0.35">
      <c r="B52" s="168">
        <v>14</v>
      </c>
      <c r="C52" s="169">
        <v>44656</v>
      </c>
      <c r="G52" s="170"/>
    </row>
    <row r="53" spans="1:7" x14ac:dyDescent="0.3">
      <c r="B53" s="171"/>
      <c r="G53" s="170"/>
    </row>
    <row r="54" spans="1:7" ht="15.6" x14ac:dyDescent="0.3">
      <c r="B54" s="172" t="s">
        <v>111</v>
      </c>
      <c r="C54" s="259" t="s">
        <v>0</v>
      </c>
      <c r="D54" s="260"/>
      <c r="E54" s="261"/>
      <c r="F54" s="173" t="s">
        <v>313</v>
      </c>
      <c r="G54" s="174" t="s">
        <v>197</v>
      </c>
    </row>
    <row r="55" spans="1:7" ht="18" customHeight="1" x14ac:dyDescent="0.3">
      <c r="B55" s="175">
        <v>44291</v>
      </c>
      <c r="C55" s="196" t="s">
        <v>113</v>
      </c>
      <c r="D55" s="197"/>
      <c r="E55" s="198"/>
      <c r="F55" s="30">
        <v>69.55</v>
      </c>
      <c r="G55" s="176"/>
    </row>
    <row r="56" spans="1:7" ht="18" customHeight="1" x14ac:dyDescent="0.3">
      <c r="B56" s="175">
        <v>44292</v>
      </c>
      <c r="C56" s="75" t="s">
        <v>314</v>
      </c>
      <c r="D56" s="75"/>
      <c r="E56" s="75"/>
      <c r="F56" s="30">
        <v>300</v>
      </c>
      <c r="G56" s="176"/>
    </row>
    <row r="57" spans="1:7" ht="18" customHeight="1" x14ac:dyDescent="0.3">
      <c r="B57" s="175">
        <v>44294</v>
      </c>
      <c r="C57" s="196" t="s">
        <v>315</v>
      </c>
      <c r="D57" s="197"/>
      <c r="E57" s="198"/>
      <c r="F57" s="30"/>
      <c r="G57" s="176">
        <v>150</v>
      </c>
    </row>
    <row r="58" spans="1:7" ht="18" customHeight="1" x14ac:dyDescent="0.3">
      <c r="B58" s="175">
        <v>44295</v>
      </c>
      <c r="C58" s="196" t="s">
        <v>316</v>
      </c>
      <c r="D58" s="197"/>
      <c r="E58" s="198"/>
      <c r="F58" s="30"/>
      <c r="G58" s="176">
        <v>91</v>
      </c>
    </row>
    <row r="59" spans="1:7" ht="18" customHeight="1" x14ac:dyDescent="0.3">
      <c r="B59" s="175">
        <v>44296</v>
      </c>
      <c r="C59" s="196" t="s">
        <v>317</v>
      </c>
      <c r="D59" s="197"/>
      <c r="E59" s="198"/>
      <c r="F59" s="30"/>
      <c r="G59" s="176">
        <v>128.5</v>
      </c>
    </row>
    <row r="60" spans="1:7" ht="18" customHeight="1" x14ac:dyDescent="0.3">
      <c r="B60" s="175">
        <v>44296</v>
      </c>
      <c r="C60" s="196" t="s">
        <v>318</v>
      </c>
      <c r="D60" s="197"/>
      <c r="E60" s="198"/>
      <c r="F60" s="30"/>
      <c r="G60" s="176">
        <v>0.05</v>
      </c>
    </row>
    <row r="61" spans="1:7" ht="18" customHeight="1" thickBot="1" x14ac:dyDescent="0.35">
      <c r="B61" s="177"/>
      <c r="C61" s="256" t="s">
        <v>175</v>
      </c>
      <c r="D61" s="257"/>
      <c r="E61" s="258"/>
      <c r="F61" s="178">
        <f>SUM(F55:F60)</f>
        <v>369.55</v>
      </c>
      <c r="G61" s="179">
        <f>SUM(G55:G60)</f>
        <v>369.55</v>
      </c>
    </row>
    <row r="64" spans="1:7" x14ac:dyDescent="0.3">
      <c r="A64" s="12" t="s">
        <v>6</v>
      </c>
      <c r="B64" s="14" t="s">
        <v>203</v>
      </c>
    </row>
    <row r="65" spans="1:13" x14ac:dyDescent="0.3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5.6" x14ac:dyDescent="0.3">
      <c r="A66" s="15"/>
      <c r="B66" s="18" t="s">
        <v>139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3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15" customHeight="1" x14ac:dyDescent="0.3">
      <c r="A68" s="15"/>
      <c r="B68" s="19" t="s">
        <v>126</v>
      </c>
      <c r="C68" s="21">
        <v>10</v>
      </c>
      <c r="D68" s="16"/>
      <c r="E68" s="19" t="s">
        <v>127</v>
      </c>
      <c r="F68" s="22" t="s">
        <v>147</v>
      </c>
      <c r="G68" s="16"/>
      <c r="H68" s="115" t="s">
        <v>128</v>
      </c>
      <c r="I68" s="115"/>
      <c r="J68" s="23" t="s">
        <v>319</v>
      </c>
      <c r="K68" s="16"/>
      <c r="L68" s="16"/>
      <c r="M68" s="16"/>
    </row>
    <row r="69" spans="1:13" ht="15" customHeight="1" x14ac:dyDescent="0.3">
      <c r="A69" s="15"/>
      <c r="B69" s="19" t="s">
        <v>113</v>
      </c>
      <c r="C69" s="51">
        <v>69.55</v>
      </c>
      <c r="D69" s="16"/>
      <c r="E69" s="19" t="s">
        <v>140</v>
      </c>
      <c r="F69" s="26">
        <f>C69+J74+J75+J76+J77</f>
        <v>128.5</v>
      </c>
      <c r="G69" s="16"/>
      <c r="H69" s="16"/>
      <c r="I69" s="16"/>
      <c r="J69" s="16"/>
      <c r="K69" s="16"/>
      <c r="L69" s="16"/>
      <c r="M69" s="16"/>
    </row>
    <row r="70" spans="1:13" x14ac:dyDescent="0.3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15.6" x14ac:dyDescent="0.3">
      <c r="A71" s="15"/>
      <c r="B71" s="18" t="s">
        <v>130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3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30" x14ac:dyDescent="0.3">
      <c r="A73" s="15"/>
      <c r="B73" s="43" t="s">
        <v>111</v>
      </c>
      <c r="C73" s="43" t="s">
        <v>114</v>
      </c>
      <c r="D73" s="43" t="s">
        <v>138</v>
      </c>
      <c r="E73" s="117" t="s">
        <v>0</v>
      </c>
      <c r="F73" s="118"/>
      <c r="G73" s="43" t="s">
        <v>131</v>
      </c>
      <c r="H73" s="43" t="s">
        <v>132</v>
      </c>
      <c r="I73" s="43" t="s">
        <v>133</v>
      </c>
      <c r="J73" s="43" t="s">
        <v>129</v>
      </c>
      <c r="K73" s="43" t="s">
        <v>134</v>
      </c>
      <c r="L73" s="43" t="s">
        <v>141</v>
      </c>
      <c r="M73" s="16"/>
    </row>
    <row r="74" spans="1:13" ht="18" customHeight="1" x14ac:dyDescent="0.3">
      <c r="A74" s="15"/>
      <c r="B74" s="24" t="s">
        <v>320</v>
      </c>
      <c r="C74" s="20">
        <v>1070</v>
      </c>
      <c r="D74" s="20"/>
      <c r="E74" s="45" t="s">
        <v>17</v>
      </c>
      <c r="F74" s="47"/>
      <c r="G74" s="24"/>
      <c r="H74" s="26"/>
      <c r="I74" s="30"/>
      <c r="J74" s="30">
        <v>300</v>
      </c>
      <c r="K74" s="40"/>
      <c r="L74" s="31"/>
      <c r="M74" s="16"/>
    </row>
    <row r="75" spans="1:13" ht="18" customHeight="1" x14ac:dyDescent="0.3">
      <c r="A75" s="15"/>
      <c r="B75" s="24" t="s">
        <v>321</v>
      </c>
      <c r="C75" s="24" t="s">
        <v>119</v>
      </c>
      <c r="D75" s="20"/>
      <c r="E75" s="45" t="s">
        <v>315</v>
      </c>
      <c r="F75" s="47"/>
      <c r="G75" s="80"/>
      <c r="H75" s="26"/>
      <c r="I75" s="30"/>
      <c r="J75" s="30">
        <v>-150</v>
      </c>
      <c r="K75" s="31"/>
      <c r="L75" s="31"/>
      <c r="M75" s="16"/>
    </row>
    <row r="76" spans="1:13" ht="18" customHeight="1" x14ac:dyDescent="0.3">
      <c r="A76" s="15"/>
      <c r="B76" s="24" t="s">
        <v>322</v>
      </c>
      <c r="C76" s="20">
        <v>4650</v>
      </c>
      <c r="D76" s="20"/>
      <c r="E76" s="45" t="s">
        <v>316</v>
      </c>
      <c r="F76" s="47"/>
      <c r="G76" s="80"/>
      <c r="H76" s="26"/>
      <c r="I76" s="30"/>
      <c r="J76" s="30">
        <v>-91</v>
      </c>
      <c r="K76" s="31"/>
      <c r="L76" s="31"/>
      <c r="M76" s="16"/>
    </row>
    <row r="77" spans="1:13" ht="18" customHeight="1" x14ac:dyDescent="0.3">
      <c r="A77" s="15"/>
      <c r="B77" s="24" t="s">
        <v>323</v>
      </c>
      <c r="C77" s="20">
        <v>4970</v>
      </c>
      <c r="D77" s="20"/>
      <c r="E77" s="45" t="s">
        <v>209</v>
      </c>
      <c r="F77" s="47"/>
      <c r="G77" s="80"/>
      <c r="H77" s="26"/>
      <c r="I77" s="30"/>
      <c r="J77" s="30">
        <v>-0.05</v>
      </c>
      <c r="K77" s="31"/>
      <c r="L77" s="31"/>
      <c r="M77" s="16"/>
    </row>
    <row r="78" spans="1:13" x14ac:dyDescent="0.3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ht="15.6" x14ac:dyDescent="0.3">
      <c r="B79" s="13"/>
    </row>
    <row r="80" spans="1:13" x14ac:dyDescent="0.3">
      <c r="A80" s="14" t="s">
        <v>4</v>
      </c>
      <c r="B80" s="14" t="s">
        <v>210</v>
      </c>
    </row>
    <row r="81" spans="2:11" ht="15.6" x14ac:dyDescent="0.3">
      <c r="B81" s="204" t="s">
        <v>186</v>
      </c>
      <c r="C81" s="205"/>
      <c r="D81" s="205"/>
      <c r="E81" s="205"/>
      <c r="F81" s="205"/>
      <c r="G81" s="205"/>
      <c r="H81" s="205"/>
      <c r="I81" s="205"/>
      <c r="J81" s="205"/>
      <c r="K81" s="180" t="s">
        <v>144</v>
      </c>
    </row>
    <row r="82" spans="2:11" ht="30" x14ac:dyDescent="0.3">
      <c r="B82" s="33" t="s">
        <v>111</v>
      </c>
      <c r="C82" s="33" t="s">
        <v>126</v>
      </c>
      <c r="D82" s="34" t="s">
        <v>135</v>
      </c>
      <c r="E82" s="33" t="s">
        <v>114</v>
      </c>
      <c r="F82" s="33" t="s">
        <v>136</v>
      </c>
      <c r="G82" s="206" t="s">
        <v>0</v>
      </c>
      <c r="H82" s="207"/>
      <c r="I82" s="208"/>
      <c r="J82" s="34" t="s">
        <v>1</v>
      </c>
      <c r="K82" s="33" t="s">
        <v>2</v>
      </c>
    </row>
    <row r="83" spans="2:11" ht="18" customHeight="1" x14ac:dyDescent="0.3">
      <c r="B83" s="24" t="s">
        <v>324</v>
      </c>
      <c r="C83" s="35">
        <v>10</v>
      </c>
      <c r="D83" s="36" t="s">
        <v>177</v>
      </c>
      <c r="E83" s="66">
        <v>1070</v>
      </c>
      <c r="F83" s="66"/>
      <c r="G83" s="188" t="s">
        <v>17</v>
      </c>
      <c r="H83" s="189"/>
      <c r="I83" s="190"/>
      <c r="J83" s="67"/>
      <c r="K83" s="67">
        <v>300</v>
      </c>
    </row>
    <row r="84" spans="2:11" ht="18" customHeight="1" x14ac:dyDescent="0.3">
      <c r="B84" s="24" t="s">
        <v>324</v>
      </c>
      <c r="C84" s="35">
        <v>10</v>
      </c>
      <c r="D84" s="36" t="s">
        <v>177</v>
      </c>
      <c r="E84" s="66">
        <v>1000</v>
      </c>
      <c r="F84" s="66"/>
      <c r="G84" s="188" t="s">
        <v>325</v>
      </c>
      <c r="H84" s="189"/>
      <c r="I84" s="190"/>
      <c r="J84" s="67">
        <v>300</v>
      </c>
      <c r="K84" s="67"/>
    </row>
    <row r="85" spans="2:11" ht="18" customHeight="1" x14ac:dyDescent="0.3">
      <c r="B85" s="24" t="s">
        <v>326</v>
      </c>
      <c r="C85" s="35">
        <v>10</v>
      </c>
      <c r="D85" s="36" t="s">
        <v>177</v>
      </c>
      <c r="E85" s="94" t="str">
        <f>C75</f>
        <v>0680</v>
      </c>
      <c r="F85" s="66"/>
      <c r="G85" s="188" t="str">
        <f>E75</f>
        <v>Huishoudgeld</v>
      </c>
      <c r="H85" s="189"/>
      <c r="I85" s="190"/>
      <c r="J85" s="67">
        <v>150</v>
      </c>
      <c r="K85" s="67"/>
    </row>
    <row r="86" spans="2:11" ht="18" customHeight="1" x14ac:dyDescent="0.3">
      <c r="B86" s="24" t="s">
        <v>326</v>
      </c>
      <c r="C86" s="35">
        <v>10</v>
      </c>
      <c r="D86" s="36" t="s">
        <v>177</v>
      </c>
      <c r="E86" s="66">
        <f>E84</f>
        <v>1000</v>
      </c>
      <c r="F86" s="66"/>
      <c r="G86" s="188" t="str">
        <f>E75</f>
        <v>Huishoudgeld</v>
      </c>
      <c r="H86" s="189"/>
      <c r="I86" s="190"/>
      <c r="J86" s="67"/>
      <c r="K86" s="67">
        <v>150</v>
      </c>
    </row>
    <row r="87" spans="2:11" ht="18" customHeight="1" x14ac:dyDescent="0.3">
      <c r="B87" s="121" t="s">
        <v>327</v>
      </c>
      <c r="C87" s="70">
        <v>10</v>
      </c>
      <c r="D87" s="36" t="s">
        <v>177</v>
      </c>
      <c r="E87" s="122">
        <v>4650</v>
      </c>
      <c r="F87" s="122"/>
      <c r="G87" s="230" t="str">
        <f>E76</f>
        <v>Postzegels</v>
      </c>
      <c r="H87" s="231"/>
      <c r="I87" s="232"/>
      <c r="J87" s="74">
        <v>91</v>
      </c>
      <c r="K87" s="74"/>
    </row>
    <row r="88" spans="2:11" ht="18" customHeight="1" x14ac:dyDescent="0.3">
      <c r="B88" s="24" t="s">
        <v>327</v>
      </c>
      <c r="C88" s="66">
        <v>10</v>
      </c>
      <c r="D88" s="36" t="s">
        <v>177</v>
      </c>
      <c r="E88" s="66">
        <v>1000</v>
      </c>
      <c r="F88" s="66"/>
      <c r="G88" s="188" t="str">
        <f>E76</f>
        <v>Postzegels</v>
      </c>
      <c r="H88" s="189"/>
      <c r="I88" s="190"/>
      <c r="J88" s="67"/>
      <c r="K88" s="67">
        <v>91</v>
      </c>
    </row>
    <row r="89" spans="2:11" ht="18" customHeight="1" x14ac:dyDescent="0.3">
      <c r="B89" s="24" t="s">
        <v>328</v>
      </c>
      <c r="C89" s="70">
        <v>10</v>
      </c>
      <c r="D89" s="36" t="s">
        <v>177</v>
      </c>
      <c r="E89" s="122">
        <v>4970</v>
      </c>
      <c r="F89" s="122"/>
      <c r="G89" s="230" t="str">
        <f>E77</f>
        <v>Kastekort</v>
      </c>
      <c r="H89" s="231"/>
      <c r="I89" s="232"/>
      <c r="J89" s="74">
        <v>0.05</v>
      </c>
      <c r="K89" s="74"/>
    </row>
    <row r="90" spans="2:11" ht="18" customHeight="1" x14ac:dyDescent="0.3">
      <c r="B90" s="24" t="s">
        <v>328</v>
      </c>
      <c r="C90" s="66">
        <v>10</v>
      </c>
      <c r="D90" s="36" t="s">
        <v>177</v>
      </c>
      <c r="E90" s="66">
        <v>1000</v>
      </c>
      <c r="F90" s="66"/>
      <c r="G90" s="188" t="str">
        <f>E77</f>
        <v>Kastekort</v>
      </c>
      <c r="H90" s="189"/>
      <c r="I90" s="190"/>
      <c r="J90" s="67"/>
      <c r="K90" s="67">
        <v>0.05</v>
      </c>
    </row>
  </sheetData>
  <mergeCells count="34">
    <mergeCell ref="C41:F41"/>
    <mergeCell ref="B13:H13"/>
    <mergeCell ref="C14:E14"/>
    <mergeCell ref="B23:G23"/>
    <mergeCell ref="B24:C24"/>
    <mergeCell ref="E24:G24"/>
    <mergeCell ref="E26:G26"/>
    <mergeCell ref="B27:C27"/>
    <mergeCell ref="E28:G28"/>
    <mergeCell ref="B38:G38"/>
    <mergeCell ref="C39:F39"/>
    <mergeCell ref="C40:F40"/>
    <mergeCell ref="C61:E61"/>
    <mergeCell ref="C42:F42"/>
    <mergeCell ref="C43:F43"/>
    <mergeCell ref="C44:F44"/>
    <mergeCell ref="C45:F45"/>
    <mergeCell ref="C46:F46"/>
    <mergeCell ref="C54:E54"/>
    <mergeCell ref="C55:E55"/>
    <mergeCell ref="C57:E57"/>
    <mergeCell ref="C58:E58"/>
    <mergeCell ref="C59:E59"/>
    <mergeCell ref="C60:E60"/>
    <mergeCell ref="G87:I87"/>
    <mergeCell ref="G88:I88"/>
    <mergeCell ref="G89:I89"/>
    <mergeCell ref="G90:I90"/>
    <mergeCell ref="B81:J81"/>
    <mergeCell ref="G82:I82"/>
    <mergeCell ref="G83:I83"/>
    <mergeCell ref="G84:I84"/>
    <mergeCell ref="G85:I85"/>
    <mergeCell ref="G86:I86"/>
  </mergeCells>
  <pageMargins left="0.7" right="0.7" top="0.75" bottom="0.75" header="0.3" footer="0.3"/>
  <ignoredErrors>
    <ignoredError sqref="B83:B90 B74:C74 B76:C77 B75" twoDigitTextYear="1"/>
    <ignoredError sqref="C75" twoDigitTextYear="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70</v>
      </c>
    </row>
    <row r="2" spans="1:2" ht="15.6" x14ac:dyDescent="0.3">
      <c r="A2" s="2"/>
    </row>
    <row r="3" spans="1:2" ht="15.6" x14ac:dyDescent="0.3">
      <c r="A3" s="2" t="s">
        <v>71</v>
      </c>
    </row>
    <row r="5" spans="1:2" ht="15.6" x14ac:dyDescent="0.3">
      <c r="A5" s="2" t="s">
        <v>59</v>
      </c>
    </row>
    <row r="6" spans="1:2" x14ac:dyDescent="0.25">
      <c r="A6" s="1" t="s">
        <v>69</v>
      </c>
    </row>
    <row r="7" spans="1:2" x14ac:dyDescent="0.25">
      <c r="A7" s="1" t="s">
        <v>56</v>
      </c>
    </row>
    <row r="8" spans="1:2" x14ac:dyDescent="0.25">
      <c r="A8" s="1" t="s">
        <v>57</v>
      </c>
    </row>
    <row r="10" spans="1:2" s="3" customFormat="1" ht="15.6" x14ac:dyDescent="0.3">
      <c r="A10" s="3" t="s">
        <v>60</v>
      </c>
      <c r="B10" s="3" t="s">
        <v>62</v>
      </c>
    </row>
    <row r="11" spans="1:2" x14ac:dyDescent="0.25">
      <c r="B11" s="1" t="s">
        <v>61</v>
      </c>
    </row>
    <row r="12" spans="1:2" x14ac:dyDescent="0.25">
      <c r="B12" s="1" t="s">
        <v>63</v>
      </c>
    </row>
    <row r="13" spans="1:2" x14ac:dyDescent="0.25">
      <c r="B13" s="1" t="s">
        <v>66</v>
      </c>
    </row>
    <row r="14" spans="1:2" x14ac:dyDescent="0.25">
      <c r="B14" s="1" t="s">
        <v>67</v>
      </c>
    </row>
    <row r="16" spans="1:2" s="3" customFormat="1" ht="15.6" x14ac:dyDescent="0.3">
      <c r="A16" s="3" t="s">
        <v>60</v>
      </c>
      <c r="B16" s="3" t="s">
        <v>58</v>
      </c>
    </row>
    <row r="18" spans="1:3" ht="15.6" x14ac:dyDescent="0.3">
      <c r="A18" s="2" t="s">
        <v>72</v>
      </c>
      <c r="C18" s="4"/>
    </row>
    <row r="19" spans="1:3" x14ac:dyDescent="0.25">
      <c r="A19" s="5">
        <v>200</v>
      </c>
      <c r="B19" s="1" t="s">
        <v>7</v>
      </c>
    </row>
    <row r="20" spans="1:3" x14ac:dyDescent="0.25">
      <c r="A20" s="5">
        <v>210</v>
      </c>
      <c r="B20" s="1" t="s">
        <v>8</v>
      </c>
    </row>
    <row r="21" spans="1:3" x14ac:dyDescent="0.25">
      <c r="A21" s="5">
        <v>300</v>
      </c>
      <c r="B21" s="1" t="s">
        <v>9</v>
      </c>
    </row>
    <row r="22" spans="1:3" x14ac:dyDescent="0.25">
      <c r="A22" s="5">
        <v>310</v>
      </c>
      <c r="B22" s="1" t="s">
        <v>10</v>
      </c>
    </row>
    <row r="23" spans="1:3" x14ac:dyDescent="0.25">
      <c r="A23" s="5">
        <v>400</v>
      </c>
      <c r="B23" s="1" t="s">
        <v>73</v>
      </c>
    </row>
    <row r="24" spans="1:3" x14ac:dyDescent="0.25">
      <c r="A24" s="5">
        <v>410</v>
      </c>
      <c r="B24" s="1" t="s">
        <v>74</v>
      </c>
    </row>
    <row r="25" spans="1:3" x14ac:dyDescent="0.25">
      <c r="A25" s="5">
        <v>420</v>
      </c>
      <c r="B25" s="1" t="s">
        <v>75</v>
      </c>
    </row>
    <row r="26" spans="1:3" x14ac:dyDescent="0.25">
      <c r="A26" s="5">
        <v>500</v>
      </c>
      <c r="B26" s="1" t="s">
        <v>11</v>
      </c>
    </row>
    <row r="27" spans="1:3" x14ac:dyDescent="0.25">
      <c r="A27" s="5">
        <v>510</v>
      </c>
      <c r="B27" s="1" t="s">
        <v>12</v>
      </c>
    </row>
    <row r="28" spans="1:3" x14ac:dyDescent="0.25">
      <c r="A28" s="5">
        <v>600</v>
      </c>
      <c r="B28" s="1" t="s">
        <v>13</v>
      </c>
    </row>
    <row r="29" spans="1:3" x14ac:dyDescent="0.25">
      <c r="A29" s="5">
        <v>680</v>
      </c>
      <c r="B29" s="1" t="s">
        <v>14</v>
      </c>
    </row>
    <row r="30" spans="1:3" x14ac:dyDescent="0.25">
      <c r="A30" s="5">
        <v>695</v>
      </c>
      <c r="B30" s="1" t="s">
        <v>76</v>
      </c>
    </row>
    <row r="31" spans="1:3" x14ac:dyDescent="0.25">
      <c r="A31" s="5">
        <v>700</v>
      </c>
      <c r="B31" s="1" t="s">
        <v>15</v>
      </c>
    </row>
    <row r="32" spans="1:3" x14ac:dyDescent="0.25">
      <c r="A32" s="5">
        <v>750</v>
      </c>
      <c r="B32" s="1" t="s">
        <v>77</v>
      </c>
    </row>
    <row r="33" spans="1:2" x14ac:dyDescent="0.25">
      <c r="A33" s="5">
        <v>760</v>
      </c>
      <c r="B33" s="1" t="s">
        <v>78</v>
      </c>
    </row>
    <row r="34" spans="1:2" x14ac:dyDescent="0.25">
      <c r="A34" s="5">
        <v>800</v>
      </c>
      <c r="B34" s="1" t="s">
        <v>79</v>
      </c>
    </row>
    <row r="35" spans="1:2" x14ac:dyDescent="0.25">
      <c r="A35" s="5">
        <v>820</v>
      </c>
      <c r="B35" s="1" t="s">
        <v>80</v>
      </c>
    </row>
    <row r="36" spans="1:2" x14ac:dyDescent="0.25">
      <c r="A36" s="8">
        <v>1000</v>
      </c>
      <c r="B36" s="1" t="s">
        <v>16</v>
      </c>
    </row>
    <row r="37" spans="1:2" x14ac:dyDescent="0.25">
      <c r="A37" s="8">
        <v>1050</v>
      </c>
      <c r="B37" s="1" t="s">
        <v>17</v>
      </c>
    </row>
    <row r="38" spans="1:2" x14ac:dyDescent="0.25">
      <c r="A38" s="8">
        <v>1060</v>
      </c>
      <c r="B38" s="1" t="s">
        <v>18</v>
      </c>
    </row>
    <row r="39" spans="1:2" x14ac:dyDescent="0.25">
      <c r="A39" s="8">
        <v>1070</v>
      </c>
      <c r="B39" s="1" t="s">
        <v>19</v>
      </c>
    </row>
    <row r="40" spans="1:2" x14ac:dyDescent="0.25">
      <c r="A40" s="8">
        <v>1080</v>
      </c>
      <c r="B40" s="1" t="s">
        <v>20</v>
      </c>
    </row>
    <row r="41" spans="1:2" x14ac:dyDescent="0.25">
      <c r="A41" s="8">
        <v>1090</v>
      </c>
      <c r="B41" s="1" t="s">
        <v>81</v>
      </c>
    </row>
    <row r="42" spans="1:2" x14ac:dyDescent="0.25">
      <c r="A42" s="8">
        <v>1100</v>
      </c>
      <c r="B42" s="1" t="s">
        <v>21</v>
      </c>
    </row>
    <row r="43" spans="1:2" x14ac:dyDescent="0.25">
      <c r="A43" s="8">
        <v>1150</v>
      </c>
      <c r="B43" s="1" t="s">
        <v>82</v>
      </c>
    </row>
    <row r="44" spans="1:2" x14ac:dyDescent="0.25">
      <c r="A44" s="8">
        <v>1180</v>
      </c>
      <c r="B44" s="1" t="s">
        <v>83</v>
      </c>
    </row>
    <row r="45" spans="1:2" x14ac:dyDescent="0.25">
      <c r="A45" s="8">
        <v>1200</v>
      </c>
      <c r="B45" s="1" t="s">
        <v>22</v>
      </c>
    </row>
    <row r="46" spans="1:2" x14ac:dyDescent="0.25">
      <c r="A46" s="8">
        <v>1240</v>
      </c>
      <c r="B46" s="1" t="s">
        <v>23</v>
      </c>
    </row>
    <row r="47" spans="1:2" x14ac:dyDescent="0.25">
      <c r="A47" s="8">
        <v>1260</v>
      </c>
      <c r="B47" s="1" t="s">
        <v>24</v>
      </c>
    </row>
    <row r="48" spans="1:2" x14ac:dyDescent="0.25">
      <c r="A48" s="8">
        <v>1270</v>
      </c>
      <c r="B48" s="1" t="s">
        <v>25</v>
      </c>
    </row>
    <row r="49" spans="1:2" x14ac:dyDescent="0.25">
      <c r="A49" s="8">
        <v>1280</v>
      </c>
      <c r="B49" s="1" t="s">
        <v>26</v>
      </c>
    </row>
    <row r="50" spans="1:2" x14ac:dyDescent="0.25">
      <c r="A50" s="8">
        <v>1300</v>
      </c>
      <c r="B50" s="1" t="s">
        <v>84</v>
      </c>
    </row>
    <row r="51" spans="1:2" x14ac:dyDescent="0.25">
      <c r="A51" s="8">
        <v>1350</v>
      </c>
      <c r="B51" s="1" t="s">
        <v>85</v>
      </c>
    </row>
    <row r="52" spans="1:2" x14ac:dyDescent="0.25">
      <c r="A52" s="8">
        <v>1400</v>
      </c>
      <c r="B52" s="1" t="s">
        <v>27</v>
      </c>
    </row>
    <row r="53" spans="1:2" x14ac:dyDescent="0.25">
      <c r="A53" s="8">
        <v>1500</v>
      </c>
      <c r="B53" s="1" t="s">
        <v>28</v>
      </c>
    </row>
    <row r="54" spans="1:2" x14ac:dyDescent="0.25">
      <c r="A54" s="8">
        <v>1520</v>
      </c>
      <c r="B54" s="1" t="s">
        <v>29</v>
      </c>
    </row>
    <row r="55" spans="1:2" x14ac:dyDescent="0.25">
      <c r="A55" s="8">
        <v>1540</v>
      </c>
      <c r="B55" s="1" t="s">
        <v>86</v>
      </c>
    </row>
    <row r="56" spans="1:2" x14ac:dyDescent="0.25">
      <c r="A56" s="8">
        <v>1600</v>
      </c>
      <c r="B56" s="1" t="s">
        <v>30</v>
      </c>
    </row>
    <row r="57" spans="1:2" x14ac:dyDescent="0.25">
      <c r="A57" s="8">
        <v>1650</v>
      </c>
      <c r="B57" s="1" t="s">
        <v>31</v>
      </c>
    </row>
    <row r="58" spans="1:2" x14ac:dyDescent="0.25">
      <c r="A58" s="8">
        <v>1660</v>
      </c>
      <c r="B58" s="1" t="s">
        <v>32</v>
      </c>
    </row>
    <row r="59" spans="1:2" x14ac:dyDescent="0.25">
      <c r="A59" s="8">
        <v>1665</v>
      </c>
      <c r="B59" s="1" t="s">
        <v>87</v>
      </c>
    </row>
    <row r="60" spans="1:2" x14ac:dyDescent="0.25">
      <c r="A60" s="8">
        <v>1680</v>
      </c>
      <c r="B60" s="1" t="s">
        <v>33</v>
      </c>
    </row>
    <row r="61" spans="1:2" x14ac:dyDescent="0.25">
      <c r="A61" s="8">
        <v>3000</v>
      </c>
      <c r="B61" s="1" t="s">
        <v>34</v>
      </c>
    </row>
    <row r="62" spans="1:2" x14ac:dyDescent="0.25">
      <c r="A62" s="8">
        <v>3100</v>
      </c>
      <c r="B62" s="1" t="s">
        <v>88</v>
      </c>
    </row>
    <row r="63" spans="1:2" x14ac:dyDescent="0.25">
      <c r="A63" s="8">
        <v>3200</v>
      </c>
      <c r="B63" s="1" t="s">
        <v>89</v>
      </c>
    </row>
    <row r="64" spans="1:2" x14ac:dyDescent="0.25">
      <c r="A64" s="8">
        <v>3300</v>
      </c>
      <c r="B64" s="1" t="s">
        <v>90</v>
      </c>
    </row>
    <row r="65" spans="1:2" x14ac:dyDescent="0.25">
      <c r="A65" s="8">
        <v>4000</v>
      </c>
      <c r="B65" s="1" t="s">
        <v>35</v>
      </c>
    </row>
    <row r="66" spans="1:2" x14ac:dyDescent="0.25">
      <c r="A66" s="8">
        <v>4050</v>
      </c>
      <c r="B66" s="1" t="s">
        <v>36</v>
      </c>
    </row>
    <row r="67" spans="1:2" x14ac:dyDescent="0.25">
      <c r="A67" s="8">
        <v>4070</v>
      </c>
      <c r="B67" s="1" t="s">
        <v>107</v>
      </c>
    </row>
    <row r="68" spans="1:2" x14ac:dyDescent="0.25">
      <c r="A68" s="8">
        <v>4100</v>
      </c>
      <c r="B68" s="1" t="s">
        <v>37</v>
      </c>
    </row>
    <row r="69" spans="1:2" x14ac:dyDescent="0.25">
      <c r="A69" s="8">
        <v>4120</v>
      </c>
      <c r="B69" s="1" t="s">
        <v>38</v>
      </c>
    </row>
    <row r="70" spans="1:2" x14ac:dyDescent="0.25">
      <c r="A70" s="8">
        <v>4150</v>
      </c>
      <c r="B70" s="1" t="s">
        <v>91</v>
      </c>
    </row>
    <row r="71" spans="1:2" x14ac:dyDescent="0.25">
      <c r="A71" s="8">
        <v>4200</v>
      </c>
      <c r="B71" s="1" t="s">
        <v>39</v>
      </c>
    </row>
    <row r="72" spans="1:2" x14ac:dyDescent="0.25">
      <c r="A72" s="8">
        <v>4250</v>
      </c>
      <c r="B72" s="1" t="s">
        <v>40</v>
      </c>
    </row>
    <row r="73" spans="1:2" x14ac:dyDescent="0.25">
      <c r="A73" s="8">
        <v>4300</v>
      </c>
      <c r="B73" s="1" t="s">
        <v>41</v>
      </c>
    </row>
    <row r="74" spans="1:2" x14ac:dyDescent="0.25">
      <c r="A74" s="8">
        <v>4350</v>
      </c>
      <c r="B74" s="1" t="s">
        <v>42</v>
      </c>
    </row>
    <row r="75" spans="1:2" x14ac:dyDescent="0.25">
      <c r="A75" s="8">
        <v>4400</v>
      </c>
      <c r="B75" s="1" t="s">
        <v>43</v>
      </c>
    </row>
    <row r="76" spans="1:2" x14ac:dyDescent="0.25">
      <c r="A76" s="8">
        <v>4500</v>
      </c>
      <c r="B76" s="1" t="s">
        <v>92</v>
      </c>
    </row>
    <row r="77" spans="1:2" x14ac:dyDescent="0.25">
      <c r="A77" s="8">
        <v>4600</v>
      </c>
      <c r="B77" s="1" t="s">
        <v>44</v>
      </c>
    </row>
    <row r="78" spans="1:2" x14ac:dyDescent="0.25">
      <c r="A78" s="8">
        <v>4650</v>
      </c>
      <c r="B78" s="1" t="s">
        <v>45</v>
      </c>
    </row>
    <row r="79" spans="1:2" x14ac:dyDescent="0.25">
      <c r="A79" s="8">
        <v>4700</v>
      </c>
      <c r="B79" s="1" t="s">
        <v>55</v>
      </c>
    </row>
    <row r="80" spans="1:2" x14ac:dyDescent="0.25">
      <c r="A80" s="8">
        <v>4750</v>
      </c>
      <c r="B80" s="1" t="s">
        <v>93</v>
      </c>
    </row>
    <row r="81" spans="1:2" x14ac:dyDescent="0.25">
      <c r="A81" s="8">
        <v>4800</v>
      </c>
      <c r="B81" s="1" t="s">
        <v>94</v>
      </c>
    </row>
    <row r="82" spans="1:2" x14ac:dyDescent="0.25">
      <c r="A82" s="8">
        <v>4950</v>
      </c>
      <c r="B82" s="1" t="s">
        <v>95</v>
      </c>
    </row>
    <row r="83" spans="1:2" x14ac:dyDescent="0.25">
      <c r="A83" s="8">
        <v>4960</v>
      </c>
      <c r="B83" s="1" t="s">
        <v>46</v>
      </c>
    </row>
    <row r="84" spans="1:2" x14ac:dyDescent="0.25">
      <c r="A84" s="8">
        <v>4970</v>
      </c>
      <c r="B84" s="1" t="s">
        <v>47</v>
      </c>
    </row>
    <row r="85" spans="1:2" x14ac:dyDescent="0.25">
      <c r="A85" s="8">
        <v>4990</v>
      </c>
      <c r="B85" s="1" t="s">
        <v>48</v>
      </c>
    </row>
    <row r="86" spans="1:2" x14ac:dyDescent="0.25">
      <c r="A86" s="8">
        <v>7000</v>
      </c>
      <c r="B86" s="1" t="s">
        <v>49</v>
      </c>
    </row>
    <row r="87" spans="1:2" x14ac:dyDescent="0.25">
      <c r="A87" s="8">
        <v>7400</v>
      </c>
      <c r="B87" s="1" t="s">
        <v>96</v>
      </c>
    </row>
    <row r="88" spans="1:2" x14ac:dyDescent="0.25">
      <c r="A88" s="8">
        <v>7500</v>
      </c>
      <c r="B88" s="1" t="s">
        <v>97</v>
      </c>
    </row>
    <row r="89" spans="1:2" x14ac:dyDescent="0.25">
      <c r="A89" s="8">
        <v>8200</v>
      </c>
      <c r="B89" s="1" t="s">
        <v>50</v>
      </c>
    </row>
    <row r="90" spans="1:2" x14ac:dyDescent="0.25">
      <c r="A90" s="8">
        <v>8300</v>
      </c>
      <c r="B90" s="1" t="s">
        <v>98</v>
      </c>
    </row>
    <row r="91" spans="1:2" x14ac:dyDescent="0.25">
      <c r="A91" s="8">
        <v>8400</v>
      </c>
      <c r="B91" s="1" t="s">
        <v>51</v>
      </c>
    </row>
    <row r="92" spans="1:2" x14ac:dyDescent="0.25">
      <c r="A92" s="8">
        <v>8500</v>
      </c>
      <c r="B92" s="1" t="s">
        <v>52</v>
      </c>
    </row>
    <row r="93" spans="1:2" x14ac:dyDescent="0.25">
      <c r="A93" s="8">
        <v>8550</v>
      </c>
      <c r="B93" s="1" t="s">
        <v>53</v>
      </c>
    </row>
    <row r="94" spans="1:2" x14ac:dyDescent="0.25">
      <c r="A94" s="8">
        <v>8600</v>
      </c>
      <c r="B94" s="1" t="s">
        <v>99</v>
      </c>
    </row>
    <row r="95" spans="1:2" x14ac:dyDescent="0.25">
      <c r="A95" s="8">
        <v>9000</v>
      </c>
      <c r="B95" s="1" t="s">
        <v>100</v>
      </c>
    </row>
    <row r="96" spans="1:2" x14ac:dyDescent="0.25">
      <c r="A96" s="8">
        <v>9100</v>
      </c>
      <c r="B96" s="1" t="s">
        <v>54</v>
      </c>
    </row>
    <row r="97" spans="1:3" x14ac:dyDescent="0.25">
      <c r="A97" s="8">
        <v>9600</v>
      </c>
      <c r="B97" s="1" t="s">
        <v>68</v>
      </c>
    </row>
    <row r="98" spans="1:3" x14ac:dyDescent="0.25">
      <c r="A98" s="7">
        <v>1320</v>
      </c>
      <c r="B98" s="6" t="s">
        <v>105</v>
      </c>
      <c r="C98" s="6" t="s">
        <v>102</v>
      </c>
    </row>
    <row r="99" spans="1:3" x14ac:dyDescent="0.25">
      <c r="A99" s="7">
        <v>3150</v>
      </c>
      <c r="B99" s="6" t="s">
        <v>104</v>
      </c>
      <c r="C99" s="6" t="s">
        <v>103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14 Inhoudsopgave</vt:lpstr>
      <vt:lpstr>14.1 - 14.3</vt:lpstr>
      <vt:lpstr>14.4 - 14.8</vt:lpstr>
      <vt:lpstr>14.9 - 14.13</vt:lpstr>
      <vt:lpstr>H 1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2023-01-04T11:34:59Z</cp:lastPrinted>
  <dcterms:created xsi:type="dcterms:W3CDTF">2020-12-11T10:09:52Z</dcterms:created>
  <dcterms:modified xsi:type="dcterms:W3CDTF">2023-01-04T14:39:14Z</dcterms:modified>
</cp:coreProperties>
</file>