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ondo-my.sharepoint.com/personal/i_vanwijk_convoy_nl/Documents/Bureaublad/"/>
    </mc:Choice>
  </mc:AlternateContent>
  <xr:revisionPtr revIDLastSave="0" documentId="8_{BEE84A96-50D1-4026-8F73-66925001C0C6}" xr6:coauthVersionLast="47" xr6:coauthVersionMax="47" xr10:uidLastSave="{00000000-0000-0000-0000-000000000000}"/>
  <bookViews>
    <workbookView xWindow="28680" yWindow="-120" windowWidth="29040" windowHeight="15720" activeTab="2" xr2:uid="{5D587E09-814F-4BAA-A382-6AB82BB63DFF}"/>
  </bookViews>
  <sheets>
    <sheet name="H 7 Inhoudsopgave" sheetId="8" r:id="rId1"/>
    <sheet name="H 7 aanwijzingen" sheetId="5" state="hidden" r:id="rId2"/>
    <sheet name="7.1 - 7.2" sheetId="37" r:id="rId3"/>
    <sheet name="7.3 - 7.4" sheetId="38" r:id="rId4"/>
    <sheet name="7.5 - 7.8" sheetId="39" r:id="rId5"/>
    <sheet name="7.9 - 7.13" sheetId="4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40" l="1"/>
  <c r="G47" i="40"/>
  <c r="G48" i="40" s="1"/>
  <c r="G33" i="40"/>
  <c r="G24" i="40"/>
  <c r="G21" i="40"/>
  <c r="G11" i="40"/>
  <c r="G10" i="40"/>
  <c r="G83" i="39"/>
  <c r="C71" i="39"/>
  <c r="G62" i="39"/>
  <c r="G47" i="39"/>
  <c r="C47" i="39"/>
  <c r="G44" i="39"/>
  <c r="G46" i="39" s="1"/>
  <c r="G49" i="39" s="1"/>
  <c r="C32" i="39"/>
  <c r="G29" i="39"/>
  <c r="G31" i="39" s="1"/>
  <c r="G34" i="39" s="1"/>
  <c r="J20" i="39"/>
  <c r="J19" i="39"/>
  <c r="J18" i="39"/>
  <c r="H18" i="39"/>
  <c r="H19" i="39" s="1"/>
  <c r="H20" i="39" s="1"/>
  <c r="J17" i="39"/>
  <c r="D47" i="38"/>
  <c r="F42" i="38"/>
  <c r="F41" i="38"/>
  <c r="G36" i="38"/>
  <c r="C28" i="38"/>
  <c r="F107" i="37"/>
  <c r="J101" i="37"/>
  <c r="I101" i="37"/>
  <c r="J85" i="37"/>
  <c r="I85" i="37"/>
  <c r="J68" i="37"/>
  <c r="I68" i="37"/>
  <c r="J37" i="37"/>
  <c r="F25" i="37"/>
  <c r="C58" i="40"/>
  <c r="C57" i="40"/>
  <c r="C56" i="40"/>
  <c r="C49" i="40"/>
  <c r="C48" i="40"/>
  <c r="C47" i="40"/>
  <c r="C46" i="40"/>
  <c r="C38" i="40"/>
  <c r="C37" i="40"/>
  <c r="C35" i="40"/>
  <c r="C34" i="40"/>
  <c r="C33" i="40"/>
  <c r="C32" i="40"/>
  <c r="C23" i="40"/>
  <c r="C24" i="40"/>
  <c r="C25" i="40"/>
  <c r="C22" i="40"/>
  <c r="C21" i="40"/>
  <c r="C20" i="40"/>
  <c r="C13" i="40"/>
  <c r="C12" i="40"/>
  <c r="C11" i="40"/>
  <c r="C10" i="40"/>
  <c r="C9" i="40"/>
  <c r="C96" i="39"/>
  <c r="C95" i="39"/>
  <c r="C94" i="39"/>
  <c r="C93" i="39"/>
  <c r="C92" i="39"/>
  <c r="C86" i="39"/>
  <c r="C85" i="39"/>
  <c r="C84" i="39"/>
  <c r="C83" i="39"/>
  <c r="C82" i="39"/>
  <c r="C74" i="39"/>
  <c r="C73" i="39"/>
  <c r="C72" i="39"/>
  <c r="C70" i="39"/>
  <c r="C64" i="39"/>
  <c r="C63" i="39"/>
  <c r="C62" i="39"/>
  <c r="C61" i="39"/>
  <c r="C44" i="39"/>
  <c r="C45" i="39"/>
  <c r="C46" i="39"/>
  <c r="C48" i="39"/>
  <c r="C49" i="39"/>
  <c r="C50" i="39"/>
  <c r="C43" i="39"/>
  <c r="C29" i="39"/>
  <c r="C30" i="39"/>
  <c r="C31" i="39"/>
  <c r="C33" i="39"/>
  <c r="C34" i="39"/>
  <c r="C35" i="39"/>
  <c r="C28" i="39"/>
  <c r="C58" i="38"/>
  <c r="C57" i="38"/>
  <c r="C56" i="38"/>
  <c r="C55" i="38"/>
  <c r="C54" i="38"/>
  <c r="C53" i="38"/>
  <c r="C37" i="38"/>
  <c r="C36" i="38"/>
  <c r="C35" i="38"/>
  <c r="C29" i="38"/>
  <c r="C27" i="38"/>
  <c r="C26" i="38"/>
  <c r="C14" i="38"/>
  <c r="C15" i="38"/>
  <c r="C16" i="38"/>
  <c r="C17" i="38"/>
  <c r="C18" i="38"/>
  <c r="C13" i="38"/>
  <c r="C61" i="37"/>
  <c r="C60" i="37"/>
  <c r="C59" i="37"/>
  <c r="C51" i="37"/>
  <c r="C52" i="37"/>
  <c r="C53" i="37"/>
  <c r="C50" i="37"/>
  <c r="C20" i="37"/>
  <c r="C19" i="37"/>
  <c r="C18" i="37"/>
  <c r="C17" i="37"/>
  <c r="C9" i="37"/>
  <c r="C10" i="37"/>
  <c r="C11" i="37"/>
  <c r="C8" i="37"/>
  <c r="J12" i="39" l="1"/>
</calcChain>
</file>

<file path=xl/sharedStrings.xml><?xml version="1.0" encoding="utf-8"?>
<sst xmlns="http://schemas.openxmlformats.org/spreadsheetml/2006/main" count="549" uniqueCount="257">
  <si>
    <t>Dagboek</t>
  </si>
  <si>
    <t>Btw-code</t>
  </si>
  <si>
    <t>Bedrag btw</t>
  </si>
  <si>
    <t>Omschrijving</t>
  </si>
  <si>
    <t>Bedrag</t>
  </si>
  <si>
    <t>Boekstukregel</t>
  </si>
  <si>
    <t>Debet</t>
  </si>
  <si>
    <t>Credit</t>
  </si>
  <si>
    <t>a</t>
  </si>
  <si>
    <t>c</t>
  </si>
  <si>
    <t>d</t>
  </si>
  <si>
    <t>Percen-tage</t>
  </si>
  <si>
    <t>b</t>
  </si>
  <si>
    <t>Subadmi- nistratie</t>
  </si>
  <si>
    <t>Journaal                                                                                                                                                                                                                                                                                                                                                                         EUR</t>
  </si>
  <si>
    <t xml:space="preserve">  EUR </t>
  </si>
  <si>
    <t xml:space="preserve">Grootboekrekening                            </t>
  </si>
  <si>
    <t>Gebouw</t>
  </si>
  <si>
    <t>Cumulatieve afschrijving gebouw</t>
  </si>
  <si>
    <t>Inventaris</t>
  </si>
  <si>
    <t>Cumulatieve afschrijving inventaris</t>
  </si>
  <si>
    <t>Bedrijfsauto's</t>
  </si>
  <si>
    <t>Cumulatieve afschrijving bedrijfsauto's</t>
  </si>
  <si>
    <t>Eigen vermogen</t>
  </si>
  <si>
    <t>Privé</t>
  </si>
  <si>
    <t>Hypothecaire lening</t>
  </si>
  <si>
    <t>Kas</t>
  </si>
  <si>
    <t>Rabobank</t>
  </si>
  <si>
    <t>ING-bank</t>
  </si>
  <si>
    <t>Kruisposten</t>
  </si>
  <si>
    <t>Kruisposten pinbetalingen</t>
  </si>
  <si>
    <t>Debiteuren</t>
  </si>
  <si>
    <t>Nog te ontvangen bedragen</t>
  </si>
  <si>
    <t>Vooruitbetaalde bedragen</t>
  </si>
  <si>
    <t>Vooruitontvangen bedragen</t>
  </si>
  <si>
    <t>Vooruitontvangen iDEAL-betalingen</t>
  </si>
  <si>
    <t>Nog te betalen bedragen</t>
  </si>
  <si>
    <t>Crediteuren</t>
  </si>
  <si>
    <t>Te betalen nettolonen</t>
  </si>
  <si>
    <t>Af te dragen loonheffingen</t>
  </si>
  <si>
    <t>Te verrekenen omzetbelasting</t>
  </si>
  <si>
    <t>Verschuldigde omzetbelasting hoog</t>
  </si>
  <si>
    <t>Verschuldigde omzetbelasting laag</t>
  </si>
  <si>
    <t>Af te dragen omzetbelasting</t>
  </si>
  <si>
    <t>Voorraad goederen</t>
  </si>
  <si>
    <t>Loonkosten</t>
  </si>
  <si>
    <t>Sociale lasten</t>
  </si>
  <si>
    <t>Afschrijvingskosten vaste activa</t>
  </si>
  <si>
    <t>Boekresultaat vaste activa</t>
  </si>
  <si>
    <t>Huurkosten</t>
  </si>
  <si>
    <t>Energiekosten</t>
  </si>
  <si>
    <t>Onderhoudskosten</t>
  </si>
  <si>
    <t>Schoonmaakkosten</t>
  </si>
  <si>
    <t>Verzekeringskosten</t>
  </si>
  <si>
    <t>Telefoon- en internetkosten</t>
  </si>
  <si>
    <t>Kantoorkosten</t>
  </si>
  <si>
    <t>Voorraadverschillen</t>
  </si>
  <si>
    <t>Kasverschillen</t>
  </si>
  <si>
    <t>Overige kosten</t>
  </si>
  <si>
    <t>Inkoopwaarde van de omzet</t>
  </si>
  <si>
    <t>Verstrekte kortingen en rabatten</t>
  </si>
  <si>
    <t>Omzet hoog tarief omzetbelasting</t>
  </si>
  <si>
    <t>Omzet laag tarief omzetbelasting</t>
  </si>
  <si>
    <t>Omzet 0% omzetbelasting</t>
  </si>
  <si>
    <t>Interestkosten</t>
  </si>
  <si>
    <t>Autokosten</t>
  </si>
  <si>
    <t xml:space="preserve">wordt de naam van de rekening opgezocht in het standaardschema </t>
  </si>
  <si>
    <t>en verschijnt de naam van de grootboekrekening vanzelf.</t>
  </si>
  <si>
    <t>In het journaal kunnen meer regels staan dan je nodig hebt.</t>
  </si>
  <si>
    <t>Aanwijzingen</t>
  </si>
  <si>
    <t>LET OP</t>
  </si>
  <si>
    <t xml:space="preserve">Als je een nummer invult dat niet voorkomt in het rekeningschema, </t>
  </si>
  <si>
    <t>Er wordt niet gecontroleerd of het nummer dat je invult in het rekeningschema staat.</t>
  </si>
  <si>
    <t>dan worden het nummer en omschrijving van het dichtstbijzijnde nummer ingevuld.</t>
  </si>
  <si>
    <t>Versie</t>
  </si>
  <si>
    <t>Ga naar</t>
  </si>
  <si>
    <t>Ook bij het examen is het mogelijk een niet-bestaand nummer in te voeren,</t>
  </si>
  <si>
    <t>dit wordt altijd fout gerekend.</t>
  </si>
  <si>
    <t>Nummer</t>
  </si>
  <si>
    <t>Naam</t>
  </si>
  <si>
    <t>Incidentele resultaten</t>
  </si>
  <si>
    <t xml:space="preserve">Als je het nummer van de grootboekrekening invult, </t>
  </si>
  <si>
    <t>Uitwerkbladen PDB BA 5e druk</t>
  </si>
  <si>
    <t>Gebruik het standaard rekeningschema voor een eenmanszaak</t>
  </si>
  <si>
    <t>Machines</t>
  </si>
  <si>
    <t>Cumulatieve afschrijving machines</t>
  </si>
  <si>
    <t>Buitengebruikgestelde machines</t>
  </si>
  <si>
    <t>Resultaat boekjaar</t>
  </si>
  <si>
    <t>Lening o/g</t>
  </si>
  <si>
    <t>Lening u/g</t>
  </si>
  <si>
    <t>Voorziening onderhoud</t>
  </si>
  <si>
    <t>Voorziening voor incourante voorraden</t>
  </si>
  <si>
    <t>Creditcardontvangsten</t>
  </si>
  <si>
    <t>Kredietbeperkingstoeslag</t>
  </si>
  <si>
    <t>Cadeaubonnen in omloop</t>
  </si>
  <si>
    <t>Nog te ontvangen facturen</t>
  </si>
  <si>
    <t>Nog te verzenden facturen</t>
  </si>
  <si>
    <t>Te betalen pensioenpremies</t>
  </si>
  <si>
    <t>Verschuldigde omzetbelasting privégebruik</t>
  </si>
  <si>
    <t>Nog te ontvangen goederen</t>
  </si>
  <si>
    <t>Nog te verzenden goederen</t>
  </si>
  <si>
    <t>Prijsverschillen bij inkoop</t>
  </si>
  <si>
    <t>Afschrijvingskosten debiteuren</t>
  </si>
  <si>
    <t>Reclame- en advertentiekosten</t>
  </si>
  <si>
    <t>Abonnementen en contributies</t>
  </si>
  <si>
    <t>Accountantskosten</t>
  </si>
  <si>
    <t>Kosten creditcardmaatschappij</t>
  </si>
  <si>
    <t>Ontvangen betalingskortingen</t>
  </si>
  <si>
    <t>Betaalde kredietbeperkingstoeslag</t>
  </si>
  <si>
    <t>Verstrekte korting voor contante betaling</t>
  </si>
  <si>
    <t>Opbrengst kredietbeperkingstoeslag</t>
  </si>
  <si>
    <t>Interestbaten</t>
  </si>
  <si>
    <t>Boekjaar/periode</t>
  </si>
  <si>
    <t>Boekstuknummer</t>
  </si>
  <si>
    <t>Datum</t>
  </si>
  <si>
    <t>Extra grootboekrekeningen</t>
  </si>
  <si>
    <t>alleen te gebruiken als dit nummer bij de opgave staat aangegeven</t>
  </si>
  <si>
    <t>Boekstuk nr.</t>
  </si>
  <si>
    <t>e</t>
  </si>
  <si>
    <t xml:space="preserve"> EUR</t>
  </si>
  <si>
    <t>f</t>
  </si>
  <si>
    <t>Leverancier</t>
  </si>
  <si>
    <t>Betalingsconditie</t>
  </si>
  <si>
    <t>Factuurdatum</t>
  </si>
  <si>
    <t>Vervaldatum</t>
  </si>
  <si>
    <t>Uw referentie</t>
  </si>
  <si>
    <t>EUR</t>
  </si>
  <si>
    <t>g</t>
  </si>
  <si>
    <t>Hoofdstuk 7 Vaste activa</t>
  </si>
  <si>
    <t>Computers</t>
  </si>
  <si>
    <t>Cumulatieve afschrijving computers</t>
  </si>
  <si>
    <t>7.1 - 7.2</t>
  </si>
  <si>
    <t>Opgave 7.1</t>
  </si>
  <si>
    <t>Journaliseer voor HERO de ontvangen inkoopfactuur van Computech.</t>
  </si>
  <si>
    <t>Opgave 7.2</t>
  </si>
  <si>
    <t>Verwerk voor Chair de ontvangen inkoopfactuur van TEKA in het inkoopboek.</t>
  </si>
  <si>
    <t>Invoerscherm inkoopfactuur</t>
  </si>
  <si>
    <t>Grootboek-  rekening</t>
  </si>
  <si>
    <t>excl./incl. hoog/laag</t>
  </si>
  <si>
    <t>Journaliseer voor Chair de inkoopfactuur van TEKA.</t>
  </si>
  <si>
    <t xml:space="preserve">0350 Computers                                                                                                                                                               </t>
  </si>
  <si>
    <t>Sluit de grootboekrekening ook af.</t>
  </si>
  <si>
    <t xml:space="preserve">0360 Cumulatieve afschrijving computers                                                                                                                        </t>
  </si>
  <si>
    <t xml:space="preserve">4100 Afschrijvingskosten vaste activa                                                                                                                              </t>
  </si>
  <si>
    <t>7.3 - 7.4</t>
  </si>
  <si>
    <t>Opgave 7.3</t>
  </si>
  <si>
    <t>Welk resultaat behaalt Chez Miranda met deze verkoop?</t>
  </si>
  <si>
    <r>
      <t xml:space="preserve">Journaliseer voor Chez Miranda de verzonden verkoopfactuur </t>
    </r>
    <r>
      <rPr>
        <b/>
        <sz val="12"/>
        <color theme="1"/>
        <rFont val="Arial"/>
        <family val="2"/>
      </rPr>
      <t>en</t>
    </r>
    <r>
      <rPr>
        <sz val="12"/>
        <color theme="1"/>
        <rFont val="Arial"/>
        <family val="2"/>
      </rPr>
      <t xml:space="preserve"> het afleveren van de kledingrekken.</t>
    </r>
  </si>
  <si>
    <t>Opgave 7.4</t>
  </si>
  <si>
    <t>Journaliseer voor Chez Miranda de inkoopfactuur van Palmen.</t>
  </si>
  <si>
    <r>
      <t xml:space="preserve">Journaliseer voor Miranda de verkoopfactuur </t>
    </r>
    <r>
      <rPr>
        <b/>
        <sz val="12"/>
        <color theme="1"/>
        <rFont val="Arial"/>
        <family val="2"/>
      </rPr>
      <t>en</t>
    </r>
    <r>
      <rPr>
        <sz val="12"/>
        <color theme="1"/>
        <rFont val="Arial"/>
        <family val="2"/>
      </rPr>
      <t xml:space="preserve"> het afleveren van de kledingrekken.</t>
    </r>
  </si>
  <si>
    <t>7.5 - 7.8</t>
  </si>
  <si>
    <t>Opgave 7.5</t>
  </si>
  <si>
    <t>Verwerk voor Baan de ontvangen inkoopfactuur van Balans in het inkoopboek.</t>
  </si>
  <si>
    <t>Journaliseer voor Baan de inkoopfactuur van Balans.</t>
  </si>
  <si>
    <t>Opgave 7.6</t>
  </si>
  <si>
    <t>Journaliseer voor Oomens de inkoopfactuur van Autohandel Ursem.</t>
  </si>
  <si>
    <t>Opgave 7.7</t>
  </si>
  <si>
    <t>Journaliseer de buitengebruikstelling van de machine.</t>
  </si>
  <si>
    <t>Journaliseer de verkoop en aflevering van de machine.</t>
  </si>
  <si>
    <t>Opgave 7.8</t>
  </si>
  <si>
    <t>Journaliseer de verkoop en aflevering van de computer.</t>
  </si>
  <si>
    <t>Journaliseer de buitengebruikstelling van de computer.</t>
  </si>
  <si>
    <t>7.9 - 7.13</t>
  </si>
  <si>
    <t>Opgave 7.9</t>
  </si>
  <si>
    <t>Opgave 7.10</t>
  </si>
  <si>
    <t>Opgave 7.11</t>
  </si>
  <si>
    <t>Opgave 7.12</t>
  </si>
  <si>
    <t>Opgave 7.13</t>
  </si>
  <si>
    <t>Uitwerking PDB BA 5e druk</t>
  </si>
  <si>
    <t>Uitwerking H 7</t>
  </si>
  <si>
    <t>Computersysteem APFG</t>
  </si>
  <si>
    <t>Computech</t>
  </si>
  <si>
    <t>0300</t>
  </si>
  <si>
    <t>0310</t>
  </si>
  <si>
    <t>TEKA</t>
  </si>
  <si>
    <t>W90X80</t>
  </si>
  <si>
    <t>01</t>
  </si>
  <si>
    <t>0350</t>
  </si>
  <si>
    <t>computerconfiguratie W90X80</t>
  </si>
  <si>
    <t>excl./hoog</t>
  </si>
  <si>
    <t>Excl./incl. hoog/laag</t>
  </si>
  <si>
    <t>Computerconfiguratie W90X80</t>
  </si>
  <si>
    <t>naar balans</t>
  </si>
  <si>
    <t>totaal</t>
  </si>
  <si>
    <t>….........</t>
  </si>
  <si>
    <t>naar winst-en-verliesrekening</t>
  </si>
  <si>
    <t>0360</t>
  </si>
  <si>
    <t>Boekwaarde verkochte inventaris</t>
  </si>
  <si>
    <t>Opbrengst verkoop</t>
  </si>
  <si>
    <t>Verlies</t>
  </si>
  <si>
    <t>Verkochte inventaris</t>
  </si>
  <si>
    <t>Verhagen bv</t>
  </si>
  <si>
    <t>Kledingrekken X4</t>
  </si>
  <si>
    <t>Palmen</t>
  </si>
  <si>
    <t>debet</t>
  </si>
  <si>
    <t>credit</t>
  </si>
  <si>
    <t>4 jaar x 12 maanden x € 43</t>
  </si>
  <si>
    <t>Boekwaarde</t>
  </si>
  <si>
    <t>Opbrengst</t>
  </si>
  <si>
    <t>verlies</t>
  </si>
  <si>
    <t>Brinkhoff</t>
  </si>
  <si>
    <t>Balans</t>
  </si>
  <si>
    <t>inruil</t>
  </si>
  <si>
    <t>Ingeruilde inventaris</t>
  </si>
  <si>
    <t>nieuwe inventaris</t>
  </si>
  <si>
    <t>4120</t>
  </si>
  <si>
    <t>Ingeruilde bedrijfsauto</t>
  </si>
  <si>
    <t>nieuwe bedrijfsauto</t>
  </si>
  <si>
    <t>Autohandel Ursem</t>
  </si>
  <si>
    <t>Buitengebruikgesteld X4</t>
  </si>
  <si>
    <t>X4</t>
  </si>
  <si>
    <t>Warmerdam</t>
  </si>
  <si>
    <t>Buitengebruikgesteld computer ABC</t>
  </si>
  <si>
    <t>Computer ABC</t>
  </si>
  <si>
    <t>Bytres</t>
  </si>
  <si>
    <t>schenking computers</t>
  </si>
  <si>
    <t>verkoop bestelauto XX-02-XX</t>
  </si>
  <si>
    <t>bestelauto XX-02-XX</t>
  </si>
  <si>
    <t>Prisma</t>
  </si>
  <si>
    <t>bedrijfsauto CX10</t>
  </si>
  <si>
    <t>bedrijfsauto CX12</t>
  </si>
  <si>
    <t>14091</t>
  </si>
  <si>
    <t>0510 € 30.200 + 1/12 x 20% x € 40.500</t>
  </si>
  <si>
    <t>Buitengebruikstelling BB56</t>
  </si>
  <si>
    <t>Machine D12</t>
  </si>
  <si>
    <t>aaanschafwaarde € 85.000 + € 7.000 = € 92.000</t>
  </si>
  <si>
    <t>Restwaarde 10% x € 92.000 = € 9.200</t>
  </si>
  <si>
    <t>Afschrijving per jaar (€ 92.000 - € 9.200) / 8 = € 10.350</t>
  </si>
  <si>
    <t>Afschrijving per maand € 10.350 / 12 = 862,50</t>
  </si>
  <si>
    <t>Uitwerking 7.1 - 7.2</t>
  </si>
  <si>
    <t>Uitwerking 7.3 - 7.4</t>
  </si>
  <si>
    <t>Uitwerking 7.5 - 7.8</t>
  </si>
  <si>
    <t>Uitwerking 7.9 - 7.13</t>
  </si>
  <si>
    <t>Pensioenpremies</t>
  </si>
  <si>
    <t>Journaliseer memoriaal bon 2024-236.</t>
  </si>
  <si>
    <t>Wat is het bedrag van de boekwaarde van Computerconfiguratie W90X80 op 31 december 2024?</t>
  </si>
  <si>
    <t>Boekwaarde 31-12-2024</t>
  </si>
  <si>
    <t>2024 / 5</t>
  </si>
  <si>
    <t>2024-098</t>
  </si>
  <si>
    <t>Journaliseer memoriaalbon 2024-036.</t>
  </si>
  <si>
    <t>Stel de grootboekrekening 0350 Computers samen over de periode mei - december 2024. Sluit de grootboekrekening ook af.</t>
  </si>
  <si>
    <t xml:space="preserve">Stel de grootboekrekening 0360 Cumulatieve afschrijving computers samen over de periode mei - december 2024. </t>
  </si>
  <si>
    <t>2024-036</t>
  </si>
  <si>
    <t xml:space="preserve">Stel de grootboekrekening 4100 Afschrijvingskosten vaste activa samen over de periode mei - december 2024. </t>
  </si>
  <si>
    <t>Journaliseer memoriaal bon 2024-042.</t>
  </si>
  <si>
    <t>Welke bedragen staan er op 1 april 2028 op de grootboekrekeningen:</t>
  </si>
  <si>
    <t>2024 / 7</t>
  </si>
  <si>
    <t>Journaliseer memoriaalbon 2024-066.</t>
  </si>
  <si>
    <t>Voor april geldt een halve maand</t>
  </si>
  <si>
    <t>Bedrag bij rekening 0510</t>
  </si>
  <si>
    <t>Jan-mei 2024</t>
  </si>
  <si>
    <t>tot en met december 2023</t>
  </si>
  <si>
    <t>20% x € 33.000 x 5/12</t>
  </si>
  <si>
    <t>26000</t>
  </si>
  <si>
    <t>2750</t>
  </si>
  <si>
    <t>28750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</si>
</sst>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7030A0"/>
      <name val="Arial"/>
      <family val="2"/>
    </font>
    <font>
      <sz val="12"/>
      <color rgb="FF7030A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9" fillId="2" borderId="17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43" fontId="10" fillId="0" borderId="5" xfId="1" applyFont="1" applyBorder="1" applyAlignment="1" applyProtection="1">
      <alignment horizontal="center" vertical="center"/>
      <protection locked="0"/>
    </xf>
    <xf numFmtId="43" fontId="10" fillId="0" borderId="2" xfId="1" applyFont="1" applyBorder="1" applyAlignment="1" applyProtection="1">
      <alignment vertical="center"/>
      <protection locked="0"/>
    </xf>
    <xf numFmtId="43" fontId="10" fillId="0" borderId="0" xfId="1" applyFont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>
      <alignment horizontal="center" vertical="center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43" fontId="10" fillId="0" borderId="0" xfId="1" applyFont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49" fontId="11" fillId="7" borderId="1" xfId="0" applyNumberFormat="1" applyFont="1" applyFill="1" applyBorder="1" applyAlignment="1" applyProtection="1">
      <alignment horizontal="center" vertical="center"/>
      <protection locked="0"/>
    </xf>
    <xf numFmtId="43" fontId="11" fillId="0" borderId="1" xfId="1" applyFont="1" applyBorder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9" fontId="11" fillId="7" borderId="1" xfId="0" applyNumberFormat="1" applyFont="1" applyFill="1" applyBorder="1" applyAlignment="1" applyProtection="1">
      <alignment horizontal="center" vertical="center"/>
      <protection locked="0"/>
    </xf>
    <xf numFmtId="2" fontId="11" fillId="7" borderId="1" xfId="0" applyNumberFormat="1" applyFont="1" applyFill="1" applyBorder="1" applyAlignment="1" applyProtection="1">
      <alignment horizontal="center" vertical="center"/>
      <protection locked="0"/>
    </xf>
    <xf numFmtId="49" fontId="11" fillId="7" borderId="0" xfId="0" applyNumberFormat="1" applyFont="1" applyFill="1" applyAlignment="1">
      <alignment horizontal="center" vertical="center"/>
    </xf>
    <xf numFmtId="43" fontId="11" fillId="0" borderId="0" xfId="1" applyFont="1" applyBorder="1" applyAlignment="1">
      <alignment vertical="center"/>
    </xf>
    <xf numFmtId="0" fontId="16" fillId="6" borderId="25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3" fontId="15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43" fontId="13" fillId="0" borderId="1" xfId="0" applyNumberFormat="1" applyFont="1" applyBorder="1" applyAlignment="1" applyProtection="1">
      <alignment vertical="center"/>
      <protection locked="0"/>
    </xf>
    <xf numFmtId="0" fontId="17" fillId="0" borderId="0" xfId="0" applyFont="1"/>
    <xf numFmtId="0" fontId="11" fillId="7" borderId="6" xfId="0" applyFont="1" applyFill="1" applyBorder="1" applyAlignment="1" applyProtection="1">
      <alignment horizontal="left" vertical="center"/>
      <protection locked="0"/>
    </xf>
    <xf numFmtId="0" fontId="11" fillId="7" borderId="8" xfId="0" applyFont="1" applyFill="1" applyBorder="1" applyAlignment="1" applyProtection="1">
      <alignment horizontal="left" vertical="center"/>
      <protection locked="0"/>
    </xf>
    <xf numFmtId="0" fontId="11" fillId="7" borderId="7" xfId="0" applyFont="1" applyFill="1" applyBorder="1" applyAlignment="1" applyProtection="1">
      <alignment horizontal="left" vertical="center"/>
      <protection locked="0"/>
    </xf>
    <xf numFmtId="0" fontId="11" fillId="7" borderId="0" xfId="0" applyFont="1" applyFill="1" applyAlignment="1">
      <alignment horizontal="left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2" fontId="2" fillId="7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43" fontId="2" fillId="7" borderId="1" xfId="1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17" fontId="4" fillId="0" borderId="6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3" fontId="11" fillId="0" borderId="0" xfId="1" applyFont="1" applyAlignment="1">
      <alignment vertical="center"/>
    </xf>
    <xf numFmtId="43" fontId="11" fillId="0" borderId="12" xfId="1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43" fontId="2" fillId="7" borderId="5" xfId="1" applyFont="1" applyFill="1" applyBorder="1" applyAlignment="1">
      <alignment vertical="center"/>
    </xf>
    <xf numFmtId="0" fontId="9" fillId="0" borderId="27" xfId="0" applyFont="1" applyBorder="1" applyAlignment="1">
      <alignment horizontal="center" vertical="center" wrapText="1"/>
    </xf>
    <xf numFmtId="43" fontId="2" fillId="7" borderId="28" xfId="1" applyFont="1" applyFill="1" applyBorder="1" applyAlignment="1">
      <alignment vertical="center"/>
    </xf>
    <xf numFmtId="43" fontId="2" fillId="0" borderId="29" xfId="1" applyFont="1" applyBorder="1" applyAlignment="1">
      <alignment vertical="center"/>
    </xf>
    <xf numFmtId="49" fontId="2" fillId="7" borderId="2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12" xfId="1" applyFont="1" applyBorder="1" applyAlignment="1">
      <alignment vertical="center"/>
    </xf>
    <xf numFmtId="49" fontId="2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3" fontId="2" fillId="7" borderId="1" xfId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18" fillId="0" borderId="0" xfId="2" quotePrefix="1" applyFont="1"/>
    <xf numFmtId="0" fontId="18" fillId="0" borderId="0" xfId="2" applyFont="1"/>
    <xf numFmtId="0" fontId="9" fillId="2" borderId="7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44" fontId="2" fillId="7" borderId="0" xfId="1" applyNumberFormat="1" applyFont="1" applyFill="1" applyBorder="1" applyAlignment="1">
      <alignment horizontal="right" vertical="center"/>
    </xf>
    <xf numFmtId="44" fontId="2" fillId="7" borderId="30" xfId="1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left" vertical="center"/>
    </xf>
    <xf numFmtId="17" fontId="4" fillId="0" borderId="6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center" vertical="center" wrapText="1"/>
    </xf>
    <xf numFmtId="17" fontId="4" fillId="0" borderId="8" xfId="0" applyNumberFormat="1" applyFont="1" applyBorder="1" applyAlignment="1">
      <alignment horizontal="left" vertical="center" wrapText="1"/>
    </xf>
    <xf numFmtId="17" fontId="4" fillId="0" borderId="7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1" fillId="7" borderId="1" xfId="0" applyFont="1" applyFill="1" applyBorder="1" applyAlignment="1" applyProtection="1">
      <alignment horizontal="left" vertical="center"/>
      <protection locked="0"/>
    </xf>
    <xf numFmtId="0" fontId="16" fillId="6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9" fontId="10" fillId="0" borderId="6" xfId="0" applyNumberFormat="1" applyFont="1" applyBorder="1" applyAlignment="1" applyProtection="1">
      <alignment horizontal="left" vertical="center" wrapText="1"/>
      <protection locked="0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7" xfId="0" applyNumberFormat="1" applyFont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" fontId="4" fillId="0" borderId="23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17" fontId="2" fillId="0" borderId="6" xfId="0" applyNumberFormat="1" applyFont="1" applyBorder="1" applyAlignment="1">
      <alignment horizontal="left" vertical="center"/>
    </xf>
    <xf numFmtId="164" fontId="2" fillId="0" borderId="0" xfId="0" applyNumberFormat="1" applyFont="1" applyAlignment="1" applyProtection="1">
      <alignment horizontal="left" vertical="center"/>
      <protection locked="0"/>
    </xf>
  </cellXfs>
  <cellStyles count="3">
    <cellStyle name="Hyperlink" xfId="2" builtinId="8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FF33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E282-808E-45B0-87B5-B1657DD1A5E8}">
  <dimension ref="A1:B12"/>
  <sheetViews>
    <sheetView showGridLines="0" zoomScale="190" zoomScaleNormal="190" workbookViewId="0">
      <selection activeCell="C9" sqref="C9"/>
    </sheetView>
  </sheetViews>
  <sheetFormatPr defaultColWidth="8.88671875" defaultRowHeight="15" x14ac:dyDescent="0.25"/>
  <cols>
    <col min="1" max="1" width="8.88671875" style="2"/>
    <col min="2" max="2" width="26.5546875" style="2" customWidth="1"/>
    <col min="3" max="16384" width="8.88671875" style="2"/>
  </cols>
  <sheetData>
    <row r="1" spans="1:2" ht="15.6" x14ac:dyDescent="0.3">
      <c r="A1" s="3" t="s">
        <v>169</v>
      </c>
    </row>
    <row r="2" spans="1:2" ht="15.6" x14ac:dyDescent="0.3">
      <c r="A2" s="3"/>
    </row>
    <row r="3" spans="1:2" ht="15.6" x14ac:dyDescent="0.3">
      <c r="A3" s="3" t="s">
        <v>128</v>
      </c>
    </row>
    <row r="5" spans="1:2" x14ac:dyDescent="0.25">
      <c r="A5" s="2" t="s">
        <v>74</v>
      </c>
      <c r="B5" s="113">
        <v>45505</v>
      </c>
    </row>
    <row r="7" spans="1:2" x14ac:dyDescent="0.25">
      <c r="A7" s="2" t="s">
        <v>75</v>
      </c>
      <c r="B7" s="114" t="s">
        <v>230</v>
      </c>
    </row>
    <row r="8" spans="1:2" x14ac:dyDescent="0.25">
      <c r="B8" s="115" t="s">
        <v>231</v>
      </c>
    </row>
    <row r="9" spans="1:2" x14ac:dyDescent="0.25">
      <c r="B9" s="115" t="s">
        <v>232</v>
      </c>
    </row>
    <row r="10" spans="1:2" x14ac:dyDescent="0.25">
      <c r="B10" s="114" t="s">
        <v>233</v>
      </c>
    </row>
    <row r="11" spans="1:2" x14ac:dyDescent="0.25">
      <c r="B11" s="114"/>
    </row>
    <row r="12" spans="1:2" x14ac:dyDescent="0.25">
      <c r="B12" s="114"/>
    </row>
  </sheetData>
  <hyperlinks>
    <hyperlink ref="B7" location="'7.1 - 7.2'!A1" display="Uitwerking 7.1 - 7.2" xr:uid="{DF700285-186B-4342-90D1-235777622D56}"/>
    <hyperlink ref="B8" location="'7.3 - 7.4'!A1" display="Uitwerking 7.3 - 7.4" xr:uid="{0CE37692-60D3-456B-B28D-D5379636DF5D}"/>
    <hyperlink ref="B9" location="'7.5 - 7.8'!A1" display="Uitwerking 7.5 - 7.8" xr:uid="{40132CF9-0517-4095-BFA8-6A2F6A32C55E}"/>
    <hyperlink ref="B10" location="'7.9 - 7.13'!A1" display="Uitwerking 7.9 - 7.13" xr:uid="{23F3AC7E-3209-4FC4-B1EE-2300CB99B4C5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494B-3D1E-4618-9BC2-28A1FEE6303E}">
  <dimension ref="A1:C101"/>
  <sheetViews>
    <sheetView topLeftCell="A61" zoomScale="175" zoomScaleNormal="175" workbookViewId="0">
      <selection activeCell="B73" sqref="B73:B74"/>
    </sheetView>
  </sheetViews>
  <sheetFormatPr defaultColWidth="8.88671875" defaultRowHeight="15" x14ac:dyDescent="0.25"/>
  <cols>
    <col min="1" max="1" width="8.88671875" style="2"/>
    <col min="2" max="2" width="42" style="2" customWidth="1"/>
    <col min="3" max="16384" width="8.88671875" style="2"/>
  </cols>
  <sheetData>
    <row r="1" spans="1:2" ht="15.6" x14ac:dyDescent="0.3">
      <c r="A1" s="3" t="s">
        <v>82</v>
      </c>
    </row>
    <row r="2" spans="1:2" ht="15.6" x14ac:dyDescent="0.3">
      <c r="A2" s="3"/>
    </row>
    <row r="3" spans="1:2" ht="15.6" x14ac:dyDescent="0.3">
      <c r="A3" s="3" t="s">
        <v>128</v>
      </c>
    </row>
    <row r="5" spans="1:2" ht="15.6" x14ac:dyDescent="0.3">
      <c r="A5" s="3" t="s">
        <v>69</v>
      </c>
    </row>
    <row r="6" spans="1:2" x14ac:dyDescent="0.25">
      <c r="A6" s="2" t="s">
        <v>81</v>
      </c>
    </row>
    <row r="7" spans="1:2" x14ac:dyDescent="0.25">
      <c r="A7" s="2" t="s">
        <v>66</v>
      </c>
    </row>
    <row r="8" spans="1:2" x14ac:dyDescent="0.25">
      <c r="A8" s="2" t="s">
        <v>67</v>
      </c>
    </row>
    <row r="10" spans="1:2" s="4" customFormat="1" ht="15.6" x14ac:dyDescent="0.3">
      <c r="A10" s="4" t="s">
        <v>70</v>
      </c>
      <c r="B10" s="4" t="s">
        <v>72</v>
      </c>
    </row>
    <row r="11" spans="1:2" x14ac:dyDescent="0.25">
      <c r="B11" s="2" t="s">
        <v>71</v>
      </c>
    </row>
    <row r="12" spans="1:2" x14ac:dyDescent="0.25">
      <c r="B12" s="2" t="s">
        <v>73</v>
      </c>
    </row>
    <row r="13" spans="1:2" x14ac:dyDescent="0.25">
      <c r="B13" s="2" t="s">
        <v>76</v>
      </c>
    </row>
    <row r="14" spans="1:2" x14ac:dyDescent="0.25">
      <c r="B14" s="2" t="s">
        <v>77</v>
      </c>
    </row>
    <row r="16" spans="1:2" s="4" customFormat="1" ht="15.6" x14ac:dyDescent="0.3">
      <c r="A16" s="4" t="s">
        <v>70</v>
      </c>
      <c r="B16" s="4" t="s">
        <v>68</v>
      </c>
    </row>
    <row r="18" spans="1:3" ht="15.6" x14ac:dyDescent="0.3">
      <c r="A18" s="3" t="s">
        <v>83</v>
      </c>
      <c r="C18" s="5"/>
    </row>
    <row r="19" spans="1:3" x14ac:dyDescent="0.25">
      <c r="A19" s="6">
        <v>200</v>
      </c>
      <c r="B19" s="2" t="s">
        <v>17</v>
      </c>
    </row>
    <row r="20" spans="1:3" x14ac:dyDescent="0.25">
      <c r="A20" s="6">
        <v>210</v>
      </c>
      <c r="B20" s="2" t="s">
        <v>18</v>
      </c>
    </row>
    <row r="21" spans="1:3" x14ac:dyDescent="0.25">
      <c r="A21" s="6">
        <v>300</v>
      </c>
      <c r="B21" s="2" t="s">
        <v>19</v>
      </c>
    </row>
    <row r="22" spans="1:3" x14ac:dyDescent="0.25">
      <c r="A22" s="6">
        <v>310</v>
      </c>
      <c r="B22" s="2" t="s">
        <v>20</v>
      </c>
    </row>
    <row r="23" spans="1:3" x14ac:dyDescent="0.25">
      <c r="A23" s="6">
        <v>400</v>
      </c>
      <c r="B23" s="2" t="s">
        <v>84</v>
      </c>
    </row>
    <row r="24" spans="1:3" x14ac:dyDescent="0.25">
      <c r="A24" s="6">
        <v>410</v>
      </c>
      <c r="B24" s="2" t="s">
        <v>85</v>
      </c>
    </row>
    <row r="25" spans="1:3" x14ac:dyDescent="0.25">
      <c r="A25" s="6">
        <v>420</v>
      </c>
      <c r="B25" s="2" t="s">
        <v>86</v>
      </c>
    </row>
    <row r="26" spans="1:3" x14ac:dyDescent="0.25">
      <c r="A26" s="6">
        <v>500</v>
      </c>
      <c r="B26" s="2" t="s">
        <v>21</v>
      </c>
    </row>
    <row r="27" spans="1:3" x14ac:dyDescent="0.25">
      <c r="A27" s="6">
        <v>510</v>
      </c>
      <c r="B27" s="2" t="s">
        <v>22</v>
      </c>
    </row>
    <row r="28" spans="1:3" x14ac:dyDescent="0.25">
      <c r="A28" s="6">
        <v>600</v>
      </c>
      <c r="B28" s="2" t="s">
        <v>23</v>
      </c>
    </row>
    <row r="29" spans="1:3" x14ac:dyDescent="0.25">
      <c r="A29" s="6">
        <v>680</v>
      </c>
      <c r="B29" s="2" t="s">
        <v>24</v>
      </c>
    </row>
    <row r="30" spans="1:3" x14ac:dyDescent="0.25">
      <c r="A30" s="6">
        <v>695</v>
      </c>
      <c r="B30" s="2" t="s">
        <v>87</v>
      </c>
    </row>
    <row r="31" spans="1:3" x14ac:dyDescent="0.25">
      <c r="A31" s="6">
        <v>700</v>
      </c>
      <c r="B31" s="2" t="s">
        <v>25</v>
      </c>
    </row>
    <row r="32" spans="1:3" x14ac:dyDescent="0.25">
      <c r="A32" s="6">
        <v>750</v>
      </c>
      <c r="B32" s="2" t="s">
        <v>88</v>
      </c>
    </row>
    <row r="33" spans="1:2" x14ac:dyDescent="0.25">
      <c r="A33" s="6">
        <v>760</v>
      </c>
      <c r="B33" s="2" t="s">
        <v>89</v>
      </c>
    </row>
    <row r="34" spans="1:2" x14ac:dyDescent="0.25">
      <c r="A34" s="6">
        <v>800</v>
      </c>
      <c r="B34" s="2" t="s">
        <v>90</v>
      </c>
    </row>
    <row r="35" spans="1:2" x14ac:dyDescent="0.25">
      <c r="A35" s="6">
        <v>820</v>
      </c>
      <c r="B35" s="2" t="s">
        <v>91</v>
      </c>
    </row>
    <row r="36" spans="1:2" x14ac:dyDescent="0.25">
      <c r="A36" s="7">
        <v>1000</v>
      </c>
      <c r="B36" s="2" t="s">
        <v>26</v>
      </c>
    </row>
    <row r="37" spans="1:2" x14ac:dyDescent="0.25">
      <c r="A37" s="7">
        <v>1050</v>
      </c>
      <c r="B37" s="2" t="s">
        <v>27</v>
      </c>
    </row>
    <row r="38" spans="1:2" x14ac:dyDescent="0.25">
      <c r="A38" s="7">
        <v>1060</v>
      </c>
      <c r="B38" s="2" t="s">
        <v>28</v>
      </c>
    </row>
    <row r="39" spans="1:2" x14ac:dyDescent="0.25">
      <c r="A39" s="7">
        <v>1070</v>
      </c>
      <c r="B39" s="2" t="s">
        <v>29</v>
      </c>
    </row>
    <row r="40" spans="1:2" x14ac:dyDescent="0.25">
      <c r="A40" s="7">
        <v>1080</v>
      </c>
      <c r="B40" s="2" t="s">
        <v>30</v>
      </c>
    </row>
    <row r="41" spans="1:2" x14ac:dyDescent="0.25">
      <c r="A41" s="7">
        <v>1090</v>
      </c>
      <c r="B41" s="2" t="s">
        <v>92</v>
      </c>
    </row>
    <row r="42" spans="1:2" x14ac:dyDescent="0.25">
      <c r="A42" s="7">
        <v>1100</v>
      </c>
      <c r="B42" s="2" t="s">
        <v>31</v>
      </c>
    </row>
    <row r="43" spans="1:2" x14ac:dyDescent="0.25">
      <c r="A43" s="7">
        <v>1150</v>
      </c>
      <c r="B43" s="2" t="s">
        <v>93</v>
      </c>
    </row>
    <row r="44" spans="1:2" x14ac:dyDescent="0.25">
      <c r="A44" s="7">
        <v>1180</v>
      </c>
      <c r="B44" s="2" t="s">
        <v>94</v>
      </c>
    </row>
    <row r="45" spans="1:2" x14ac:dyDescent="0.25">
      <c r="A45" s="7">
        <v>1200</v>
      </c>
      <c r="B45" s="2" t="s">
        <v>32</v>
      </c>
    </row>
    <row r="46" spans="1:2" x14ac:dyDescent="0.25">
      <c r="A46" s="7">
        <v>1240</v>
      </c>
      <c r="B46" s="2" t="s">
        <v>33</v>
      </c>
    </row>
    <row r="47" spans="1:2" x14ac:dyDescent="0.25">
      <c r="A47" s="7">
        <v>1260</v>
      </c>
      <c r="B47" s="2" t="s">
        <v>34</v>
      </c>
    </row>
    <row r="48" spans="1:2" x14ac:dyDescent="0.25">
      <c r="A48" s="7">
        <v>1270</v>
      </c>
      <c r="B48" s="2" t="s">
        <v>35</v>
      </c>
    </row>
    <row r="49" spans="1:2" x14ac:dyDescent="0.25">
      <c r="A49" s="7">
        <v>1280</v>
      </c>
      <c r="B49" s="2" t="s">
        <v>36</v>
      </c>
    </row>
    <row r="50" spans="1:2" x14ac:dyDescent="0.25">
      <c r="A50" s="7">
        <v>1300</v>
      </c>
      <c r="B50" s="2" t="s">
        <v>95</v>
      </c>
    </row>
    <row r="51" spans="1:2" x14ac:dyDescent="0.25">
      <c r="A51" s="7">
        <v>1350</v>
      </c>
      <c r="B51" s="2" t="s">
        <v>96</v>
      </c>
    </row>
    <row r="52" spans="1:2" x14ac:dyDescent="0.25">
      <c r="A52" s="7">
        <v>1400</v>
      </c>
      <c r="B52" s="2" t="s">
        <v>37</v>
      </c>
    </row>
    <row r="53" spans="1:2" x14ac:dyDescent="0.25">
      <c r="A53" s="7">
        <v>1500</v>
      </c>
      <c r="B53" s="2" t="s">
        <v>38</v>
      </c>
    </row>
    <row r="54" spans="1:2" x14ac:dyDescent="0.25">
      <c r="A54" s="7">
        <v>1520</v>
      </c>
      <c r="B54" s="2" t="s">
        <v>39</v>
      </c>
    </row>
    <row r="55" spans="1:2" x14ac:dyDescent="0.25">
      <c r="A55" s="7">
        <v>1540</v>
      </c>
      <c r="B55" s="2" t="s">
        <v>97</v>
      </c>
    </row>
    <row r="56" spans="1:2" x14ac:dyDescent="0.25">
      <c r="A56" s="7">
        <v>1600</v>
      </c>
      <c r="B56" s="2" t="s">
        <v>40</v>
      </c>
    </row>
    <row r="57" spans="1:2" x14ac:dyDescent="0.25">
      <c r="A57" s="7">
        <v>1650</v>
      </c>
      <c r="B57" s="2" t="s">
        <v>41</v>
      </c>
    </row>
    <row r="58" spans="1:2" x14ac:dyDescent="0.25">
      <c r="A58" s="7">
        <v>1660</v>
      </c>
      <c r="B58" s="2" t="s">
        <v>42</v>
      </c>
    </row>
    <row r="59" spans="1:2" x14ac:dyDescent="0.25">
      <c r="A59" s="7">
        <v>1665</v>
      </c>
      <c r="B59" s="2" t="s">
        <v>98</v>
      </c>
    </row>
    <row r="60" spans="1:2" x14ac:dyDescent="0.25">
      <c r="A60" s="7">
        <v>1680</v>
      </c>
      <c r="B60" s="2" t="s">
        <v>43</v>
      </c>
    </row>
    <row r="61" spans="1:2" x14ac:dyDescent="0.25">
      <c r="A61" s="7">
        <v>3000</v>
      </c>
      <c r="B61" s="2" t="s">
        <v>44</v>
      </c>
    </row>
    <row r="62" spans="1:2" x14ac:dyDescent="0.25">
      <c r="A62" s="7">
        <v>3100</v>
      </c>
      <c r="B62" s="2" t="s">
        <v>99</v>
      </c>
    </row>
    <row r="63" spans="1:2" x14ac:dyDescent="0.25">
      <c r="A63" s="7">
        <v>3200</v>
      </c>
      <c r="B63" s="2" t="s">
        <v>100</v>
      </c>
    </row>
    <row r="64" spans="1:2" x14ac:dyDescent="0.25">
      <c r="A64" s="7">
        <v>3300</v>
      </c>
      <c r="B64" s="2" t="s">
        <v>101</v>
      </c>
    </row>
    <row r="65" spans="1:2" x14ac:dyDescent="0.25">
      <c r="A65" s="7">
        <v>4000</v>
      </c>
      <c r="B65" s="2" t="s">
        <v>45</v>
      </c>
    </row>
    <row r="66" spans="1:2" x14ac:dyDescent="0.25">
      <c r="A66" s="7">
        <v>4050</v>
      </c>
      <c r="B66" s="2" t="s">
        <v>46</v>
      </c>
    </row>
    <row r="67" spans="1:2" x14ac:dyDescent="0.25">
      <c r="A67" s="7">
        <v>4070</v>
      </c>
      <c r="B67" s="2" t="s">
        <v>234</v>
      </c>
    </row>
    <row r="68" spans="1:2" x14ac:dyDescent="0.25">
      <c r="A68" s="7">
        <v>4100</v>
      </c>
      <c r="B68" s="2" t="s">
        <v>47</v>
      </c>
    </row>
    <row r="69" spans="1:2" x14ac:dyDescent="0.25">
      <c r="A69" s="7">
        <v>4120</v>
      </c>
      <c r="B69" s="2" t="s">
        <v>48</v>
      </c>
    </row>
    <row r="70" spans="1:2" x14ac:dyDescent="0.25">
      <c r="A70" s="7">
        <v>4150</v>
      </c>
      <c r="B70" s="2" t="s">
        <v>102</v>
      </c>
    </row>
    <row r="71" spans="1:2" x14ac:dyDescent="0.25">
      <c r="A71" s="7">
        <v>4200</v>
      </c>
      <c r="B71" s="2" t="s">
        <v>49</v>
      </c>
    </row>
    <row r="72" spans="1:2" x14ac:dyDescent="0.25">
      <c r="A72" s="7">
        <v>4250</v>
      </c>
      <c r="B72" s="2" t="s">
        <v>50</v>
      </c>
    </row>
    <row r="73" spans="1:2" x14ac:dyDescent="0.25">
      <c r="A73" s="7">
        <v>4300</v>
      </c>
      <c r="B73" s="2" t="s">
        <v>51</v>
      </c>
    </row>
    <row r="74" spans="1:2" x14ac:dyDescent="0.25">
      <c r="A74" s="7">
        <v>4350</v>
      </c>
      <c r="B74" s="2" t="s">
        <v>52</v>
      </c>
    </row>
    <row r="75" spans="1:2" x14ac:dyDescent="0.25">
      <c r="A75" s="7">
        <v>4400</v>
      </c>
      <c r="B75" s="2" t="s">
        <v>53</v>
      </c>
    </row>
    <row r="76" spans="1:2" x14ac:dyDescent="0.25">
      <c r="A76" s="7">
        <v>4500</v>
      </c>
      <c r="B76" s="2" t="s">
        <v>103</v>
      </c>
    </row>
    <row r="77" spans="1:2" x14ac:dyDescent="0.25">
      <c r="A77" s="7">
        <v>4600</v>
      </c>
      <c r="B77" s="2" t="s">
        <v>54</v>
      </c>
    </row>
    <row r="78" spans="1:2" x14ac:dyDescent="0.25">
      <c r="A78" s="7">
        <v>4650</v>
      </c>
      <c r="B78" s="2" t="s">
        <v>55</v>
      </c>
    </row>
    <row r="79" spans="1:2" x14ac:dyDescent="0.25">
      <c r="A79" s="7">
        <v>4700</v>
      </c>
      <c r="B79" s="2" t="s">
        <v>65</v>
      </c>
    </row>
    <row r="80" spans="1:2" x14ac:dyDescent="0.25">
      <c r="A80" s="7">
        <v>4750</v>
      </c>
      <c r="B80" s="2" t="s">
        <v>104</v>
      </c>
    </row>
    <row r="81" spans="1:2" x14ac:dyDescent="0.25">
      <c r="A81" s="7">
        <v>4800</v>
      </c>
      <c r="B81" s="2" t="s">
        <v>105</v>
      </c>
    </row>
    <row r="82" spans="1:2" x14ac:dyDescent="0.25">
      <c r="A82" s="7">
        <v>4950</v>
      </c>
      <c r="B82" s="2" t="s">
        <v>106</v>
      </c>
    </row>
    <row r="83" spans="1:2" x14ac:dyDescent="0.25">
      <c r="A83" s="7">
        <v>4960</v>
      </c>
      <c r="B83" s="2" t="s">
        <v>56</v>
      </c>
    </row>
    <row r="84" spans="1:2" x14ac:dyDescent="0.25">
      <c r="A84" s="7">
        <v>4970</v>
      </c>
      <c r="B84" s="2" t="s">
        <v>57</v>
      </c>
    </row>
    <row r="85" spans="1:2" x14ac:dyDescent="0.25">
      <c r="A85" s="7">
        <v>4990</v>
      </c>
      <c r="B85" s="2" t="s">
        <v>58</v>
      </c>
    </row>
    <row r="86" spans="1:2" x14ac:dyDescent="0.25">
      <c r="A86" s="7">
        <v>7000</v>
      </c>
      <c r="B86" s="2" t="s">
        <v>59</v>
      </c>
    </row>
    <row r="87" spans="1:2" x14ac:dyDescent="0.25">
      <c r="A87" s="7">
        <v>7400</v>
      </c>
      <c r="B87" s="2" t="s">
        <v>107</v>
      </c>
    </row>
    <row r="88" spans="1:2" x14ac:dyDescent="0.25">
      <c r="A88" s="7">
        <v>7500</v>
      </c>
      <c r="B88" s="2" t="s">
        <v>108</v>
      </c>
    </row>
    <row r="89" spans="1:2" x14ac:dyDescent="0.25">
      <c r="A89" s="7">
        <v>8200</v>
      </c>
      <c r="B89" s="2" t="s">
        <v>60</v>
      </c>
    </row>
    <row r="90" spans="1:2" x14ac:dyDescent="0.25">
      <c r="A90" s="7">
        <v>8300</v>
      </c>
      <c r="B90" s="2" t="s">
        <v>109</v>
      </c>
    </row>
    <row r="91" spans="1:2" x14ac:dyDescent="0.25">
      <c r="A91" s="7">
        <v>8400</v>
      </c>
      <c r="B91" s="2" t="s">
        <v>61</v>
      </c>
    </row>
    <row r="92" spans="1:2" x14ac:dyDescent="0.25">
      <c r="A92" s="7">
        <v>8500</v>
      </c>
      <c r="B92" s="2" t="s">
        <v>62</v>
      </c>
    </row>
    <row r="93" spans="1:2" x14ac:dyDescent="0.25">
      <c r="A93" s="7">
        <v>8550</v>
      </c>
      <c r="B93" s="2" t="s">
        <v>63</v>
      </c>
    </row>
    <row r="94" spans="1:2" x14ac:dyDescent="0.25">
      <c r="A94" s="7">
        <v>8600</v>
      </c>
      <c r="B94" s="2" t="s">
        <v>110</v>
      </c>
    </row>
    <row r="95" spans="1:2" x14ac:dyDescent="0.25">
      <c r="A95" s="7">
        <v>9000</v>
      </c>
      <c r="B95" s="2" t="s">
        <v>111</v>
      </c>
    </row>
    <row r="96" spans="1:2" x14ac:dyDescent="0.25">
      <c r="A96" s="7">
        <v>9100</v>
      </c>
      <c r="B96" s="2" t="s">
        <v>64</v>
      </c>
    </row>
    <row r="97" spans="1:3" x14ac:dyDescent="0.25">
      <c r="A97" s="7">
        <v>9600</v>
      </c>
      <c r="B97" s="2" t="s">
        <v>80</v>
      </c>
    </row>
    <row r="98" spans="1:3" x14ac:dyDescent="0.25">
      <c r="A98" s="27">
        <v>350</v>
      </c>
      <c r="B98" s="8" t="s">
        <v>129</v>
      </c>
      <c r="C98" s="8" t="s">
        <v>115</v>
      </c>
    </row>
    <row r="99" spans="1:3" x14ac:dyDescent="0.25">
      <c r="A99" s="27">
        <v>360</v>
      </c>
      <c r="B99" s="8" t="s">
        <v>130</v>
      </c>
      <c r="C99" s="8" t="s">
        <v>116</v>
      </c>
    </row>
    <row r="100" spans="1:3" x14ac:dyDescent="0.25">
      <c r="A100" s="9"/>
      <c r="B100" s="8"/>
      <c r="C100" s="8"/>
    </row>
    <row r="101" spans="1:3" x14ac:dyDescent="0.25">
      <c r="A101" s="9"/>
      <c r="B101" s="8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B12A-B679-4151-AFCE-CD7B06E6799A}">
  <dimension ref="A1:L108"/>
  <sheetViews>
    <sheetView showGridLines="0" tabSelected="1" topLeftCell="A47" workbookViewId="0">
      <selection activeCell="L65" sqref="L65"/>
    </sheetView>
  </sheetViews>
  <sheetFormatPr defaultColWidth="8.88671875" defaultRowHeight="15" x14ac:dyDescent="0.3"/>
  <cols>
    <col min="1" max="1" width="2.88671875" style="28" customWidth="1"/>
    <col min="2" max="2" width="13.33203125" style="30" customWidth="1"/>
    <col min="3" max="3" width="11.6640625" style="30" customWidth="1"/>
    <col min="4" max="4" width="10.6640625" style="30" customWidth="1"/>
    <col min="5" max="5" width="17.44140625" style="30" customWidth="1"/>
    <col min="6" max="6" width="13.33203125" style="30" customWidth="1"/>
    <col min="7" max="7" width="12" style="30" customWidth="1"/>
    <col min="8" max="8" width="12.33203125" style="30" customWidth="1"/>
    <col min="9" max="9" width="16.6640625" style="30" customWidth="1"/>
    <col min="10" max="10" width="12.5546875" style="30" customWidth="1"/>
    <col min="11" max="11" width="13.5546875" style="30" customWidth="1"/>
    <col min="12" max="12" width="10.6640625" style="30" customWidth="1"/>
    <col min="13" max="13" width="2.44140625" style="30" customWidth="1"/>
    <col min="14" max="16384" width="8.88671875" style="30"/>
  </cols>
  <sheetData>
    <row r="1" spans="1:11" x14ac:dyDescent="0.3">
      <c r="B1" s="29" t="s">
        <v>170</v>
      </c>
      <c r="D1" s="29" t="s">
        <v>131</v>
      </c>
    </row>
    <row r="2" spans="1:11" x14ac:dyDescent="0.3">
      <c r="B2" s="31"/>
    </row>
    <row r="3" spans="1:11" ht="18" customHeight="1" x14ac:dyDescent="0.3">
      <c r="B3" s="29" t="s">
        <v>132</v>
      </c>
    </row>
    <row r="4" spans="1:11" ht="18" customHeight="1" x14ac:dyDescent="0.3">
      <c r="A4" s="28" t="s">
        <v>8</v>
      </c>
      <c r="B4" s="1" t="s">
        <v>133</v>
      </c>
    </row>
    <row r="5" spans="1:11" ht="18" customHeight="1" x14ac:dyDescent="0.3">
      <c r="B5" s="137" t="s">
        <v>14</v>
      </c>
      <c r="C5" s="138"/>
      <c r="D5" s="138"/>
      <c r="E5" s="138"/>
      <c r="F5" s="138"/>
      <c r="G5" s="139"/>
      <c r="H5" s="139"/>
      <c r="I5" s="139"/>
      <c r="J5" s="139"/>
      <c r="K5" s="16" t="s">
        <v>15</v>
      </c>
    </row>
    <row r="6" spans="1:11" ht="18" customHeight="1" x14ac:dyDescent="0.3">
      <c r="B6" s="126" t="s">
        <v>16</v>
      </c>
      <c r="C6" s="127"/>
      <c r="D6" s="127"/>
      <c r="E6" s="128"/>
      <c r="F6" s="129" t="s">
        <v>13</v>
      </c>
      <c r="G6" s="131" t="s">
        <v>3</v>
      </c>
      <c r="H6" s="132"/>
      <c r="I6" s="133"/>
      <c r="J6" s="140" t="s">
        <v>6</v>
      </c>
      <c r="K6" s="142" t="s">
        <v>7</v>
      </c>
    </row>
    <row r="7" spans="1:11" ht="18" customHeight="1" x14ac:dyDescent="0.3">
      <c r="B7" s="23" t="s">
        <v>78</v>
      </c>
      <c r="C7" s="10" t="s">
        <v>79</v>
      </c>
      <c r="D7" s="10"/>
      <c r="E7" s="24"/>
      <c r="F7" s="130"/>
      <c r="G7" s="134"/>
      <c r="H7" s="135"/>
      <c r="I7" s="136"/>
      <c r="J7" s="141"/>
      <c r="K7" s="143"/>
    </row>
    <row r="8" spans="1:11" ht="18" customHeight="1" x14ac:dyDescent="0.3">
      <c r="B8" s="62">
        <v>300</v>
      </c>
      <c r="C8" s="152" t="str">
        <f>_xlfn.XLOOKUP(B8,'H 7 aanwijzingen'!$A$19:$A$97,'H 7 aanwijzingen'!$B$19:$B$97,"",1)</f>
        <v>Inventaris</v>
      </c>
      <c r="D8" s="153"/>
      <c r="E8" s="154"/>
      <c r="F8" s="63"/>
      <c r="G8" s="148" t="s">
        <v>171</v>
      </c>
      <c r="H8" s="148"/>
      <c r="I8" s="148"/>
      <c r="J8" s="64">
        <v>20000</v>
      </c>
      <c r="K8" s="65"/>
    </row>
    <row r="9" spans="1:11" ht="18" customHeight="1" x14ac:dyDescent="0.3">
      <c r="B9" s="62">
        <v>1600</v>
      </c>
      <c r="C9" s="152" t="str">
        <f>_xlfn.XLOOKUP(B9,'H 7 aanwijzingen'!$A$19:$A$97,'H 7 aanwijzingen'!$B$19:$B$97,"",1)</f>
        <v>Te verrekenen omzetbelasting</v>
      </c>
      <c r="D9" s="153"/>
      <c r="E9" s="154"/>
      <c r="F9" s="63"/>
      <c r="G9" s="148" t="s">
        <v>172</v>
      </c>
      <c r="H9" s="148"/>
      <c r="I9" s="148"/>
      <c r="J9" s="64">
        <v>4200</v>
      </c>
      <c r="K9" s="65"/>
    </row>
    <row r="10" spans="1:11" ht="18" customHeight="1" x14ac:dyDescent="0.3">
      <c r="B10" s="62">
        <v>1400</v>
      </c>
      <c r="C10" s="152" t="str">
        <f>_xlfn.XLOOKUP(B10,'H 7 aanwijzingen'!$A$19:$A$97,'H 7 aanwijzingen'!$B$19:$B$97,"",1)</f>
        <v>Crediteuren</v>
      </c>
      <c r="D10" s="153"/>
      <c r="E10" s="154"/>
      <c r="F10" s="63">
        <v>14055</v>
      </c>
      <c r="G10" s="148" t="s">
        <v>171</v>
      </c>
      <c r="H10" s="148"/>
      <c r="I10" s="148"/>
      <c r="J10" s="64"/>
      <c r="K10" s="65">
        <v>24200</v>
      </c>
    </row>
    <row r="11" spans="1:11" ht="18" customHeight="1" x14ac:dyDescent="0.3">
      <c r="B11" s="11"/>
      <c r="C11" s="123" t="str">
        <f>_xlfn.XLOOKUP(B11,'H 7 aanwijzingen'!$A$19:$A$97,'H 7 aanwijzingen'!$B$19:$B$97,"",1)</f>
        <v/>
      </c>
      <c r="D11" s="124"/>
      <c r="E11" s="125"/>
      <c r="F11" s="12"/>
      <c r="G11" s="145"/>
      <c r="H11" s="146"/>
      <c r="I11" s="147"/>
      <c r="J11" s="13"/>
      <c r="K11" s="14"/>
    </row>
    <row r="12" spans="1:11" ht="18" customHeight="1" x14ac:dyDescent="0.3">
      <c r="B12" s="17"/>
      <c r="C12" s="18"/>
      <c r="D12" s="18"/>
      <c r="E12" s="18"/>
      <c r="F12" s="19"/>
      <c r="G12" s="26"/>
      <c r="H12" s="26"/>
      <c r="I12" s="26"/>
      <c r="J12" s="15"/>
      <c r="K12" s="21"/>
    </row>
    <row r="13" spans="1:11" ht="18" customHeight="1" x14ac:dyDescent="0.3">
      <c r="A13" s="28" t="s">
        <v>12</v>
      </c>
      <c r="B13" s="1" t="s">
        <v>235</v>
      </c>
    </row>
    <row r="14" spans="1:11" ht="18" customHeight="1" x14ac:dyDescent="0.3">
      <c r="B14" s="137" t="s">
        <v>14</v>
      </c>
      <c r="C14" s="138"/>
      <c r="D14" s="138"/>
      <c r="E14" s="138"/>
      <c r="F14" s="138"/>
      <c r="G14" s="139"/>
      <c r="H14" s="139"/>
      <c r="I14" s="139"/>
      <c r="J14" s="139"/>
      <c r="K14" s="16" t="s">
        <v>15</v>
      </c>
    </row>
    <row r="15" spans="1:11" ht="18" customHeight="1" x14ac:dyDescent="0.3">
      <c r="B15" s="126" t="s">
        <v>16</v>
      </c>
      <c r="C15" s="127"/>
      <c r="D15" s="127"/>
      <c r="E15" s="128"/>
      <c r="F15" s="129" t="s">
        <v>13</v>
      </c>
      <c r="G15" s="131" t="s">
        <v>3</v>
      </c>
      <c r="H15" s="132"/>
      <c r="I15" s="133"/>
      <c r="J15" s="140" t="s">
        <v>6</v>
      </c>
      <c r="K15" s="142" t="s">
        <v>7</v>
      </c>
    </row>
    <row r="16" spans="1:11" ht="18" customHeight="1" x14ac:dyDescent="0.3">
      <c r="B16" s="23" t="s">
        <v>78</v>
      </c>
      <c r="C16" s="10" t="s">
        <v>79</v>
      </c>
      <c r="D16" s="10"/>
      <c r="E16" s="24"/>
      <c r="F16" s="130"/>
      <c r="G16" s="134"/>
      <c r="H16" s="135"/>
      <c r="I16" s="136"/>
      <c r="J16" s="141"/>
      <c r="K16" s="143"/>
    </row>
    <row r="17" spans="1:11" ht="18" customHeight="1" x14ac:dyDescent="0.3">
      <c r="B17" s="11">
        <v>4100</v>
      </c>
      <c r="C17" s="123" t="str">
        <f>_xlfn.XLOOKUP(B17,'H 7 aanwijzingen'!$A$19:$A$97,'H 7 aanwijzingen'!$B$19:$B$97,"",1)</f>
        <v>Afschrijvingskosten vaste activa</v>
      </c>
      <c r="D17" s="124"/>
      <c r="E17" s="125"/>
      <c r="F17" s="12"/>
      <c r="G17" s="144" t="s">
        <v>171</v>
      </c>
      <c r="H17" s="144"/>
      <c r="I17" s="144"/>
      <c r="J17" s="66">
        <v>300</v>
      </c>
      <c r="K17" s="67"/>
    </row>
    <row r="18" spans="1:11" ht="18" customHeight="1" x14ac:dyDescent="0.3">
      <c r="B18" s="11">
        <v>310</v>
      </c>
      <c r="C18" s="123" t="str">
        <f>_xlfn.XLOOKUP(B18,'H 7 aanwijzingen'!$A$19:$A$97,'H 7 aanwijzingen'!$B$19:$B$97,"",1)</f>
        <v>Cumulatieve afschrijving inventaris</v>
      </c>
      <c r="D18" s="124"/>
      <c r="E18" s="125"/>
      <c r="F18" s="12"/>
      <c r="G18" s="149">
        <v>45597</v>
      </c>
      <c r="H18" s="150"/>
      <c r="I18" s="151"/>
      <c r="J18" s="66"/>
      <c r="K18" s="68">
        <v>300</v>
      </c>
    </row>
    <row r="19" spans="1:11" ht="18" customHeight="1" x14ac:dyDescent="0.3">
      <c r="B19" s="11"/>
      <c r="C19" s="123" t="str">
        <f>_xlfn.XLOOKUP(B19,'H 7 aanwijzingen'!$A$19:$A$97,'H 7 aanwijzingen'!$B$19:$B$97,"",1)</f>
        <v/>
      </c>
      <c r="D19" s="124"/>
      <c r="E19" s="125"/>
      <c r="F19" s="12"/>
      <c r="G19" s="169"/>
      <c r="H19" s="170"/>
      <c r="I19" s="171"/>
      <c r="J19" s="13"/>
      <c r="K19" s="14"/>
    </row>
    <row r="20" spans="1:11" ht="18" customHeight="1" x14ac:dyDescent="0.3">
      <c r="B20" s="11"/>
      <c r="C20" s="123" t="str">
        <f>_xlfn.XLOOKUP(B20,'H 7 aanwijzingen'!$A$19:$A$97,'H 7 aanwijzingen'!$B$19:$B$97,"",1)</f>
        <v/>
      </c>
      <c r="D20" s="124"/>
      <c r="E20" s="125"/>
      <c r="F20" s="12"/>
      <c r="G20" s="145"/>
      <c r="H20" s="146"/>
      <c r="I20" s="147"/>
      <c r="J20" s="13"/>
      <c r="K20" s="14"/>
    </row>
    <row r="21" spans="1:11" ht="18" customHeight="1" x14ac:dyDescent="0.3">
      <c r="B21" s="17"/>
      <c r="C21" s="18"/>
      <c r="D21" s="18"/>
      <c r="E21" s="18"/>
      <c r="F21" s="19"/>
      <c r="G21" s="26"/>
      <c r="H21" s="26"/>
      <c r="I21" s="26"/>
      <c r="J21" s="15"/>
      <c r="K21" s="21"/>
    </row>
    <row r="22" spans="1:11" ht="18" customHeight="1" x14ac:dyDescent="0.3">
      <c r="A22" s="28" t="s">
        <v>9</v>
      </c>
      <c r="B22" s="1" t="s">
        <v>236</v>
      </c>
    </row>
    <row r="23" spans="1:11" ht="18" customHeight="1" x14ac:dyDescent="0.3">
      <c r="B23" s="73" t="s">
        <v>173</v>
      </c>
      <c r="C23" s="1" t="s">
        <v>19</v>
      </c>
      <c r="D23" s="1"/>
      <c r="E23" s="1"/>
      <c r="F23" s="70">
        <v>20000</v>
      </c>
      <c r="G23" s="72"/>
      <c r="H23" s="72"/>
      <c r="I23" s="72"/>
    </row>
    <row r="24" spans="1:11" ht="18" customHeight="1" x14ac:dyDescent="0.3">
      <c r="B24" s="73" t="s">
        <v>174</v>
      </c>
      <c r="C24" s="1" t="s">
        <v>20</v>
      </c>
      <c r="D24" s="1"/>
      <c r="E24" s="1"/>
      <c r="F24" s="71">
        <v>600</v>
      </c>
      <c r="G24" s="72"/>
      <c r="H24" s="72"/>
      <c r="I24" s="72"/>
    </row>
    <row r="25" spans="1:11" ht="18" customHeight="1" x14ac:dyDescent="0.3">
      <c r="B25" s="1"/>
      <c r="C25" s="1" t="s">
        <v>237</v>
      </c>
      <c r="D25" s="1"/>
      <c r="E25" s="1"/>
      <c r="F25" s="70">
        <f>F23-F24</f>
        <v>19400</v>
      </c>
      <c r="G25" s="72"/>
      <c r="H25" s="72"/>
      <c r="I25" s="72"/>
    </row>
    <row r="26" spans="1:11" ht="18" customHeight="1" x14ac:dyDescent="0.3"/>
    <row r="27" spans="1:11" ht="18" customHeight="1" x14ac:dyDescent="0.3"/>
    <row r="28" spans="1:11" ht="18" customHeight="1" x14ac:dyDescent="0.3">
      <c r="B28" s="29" t="s">
        <v>134</v>
      </c>
    </row>
    <row r="29" spans="1:11" ht="18" customHeight="1" x14ac:dyDescent="0.3">
      <c r="A29" s="28" t="s">
        <v>8</v>
      </c>
      <c r="B29" s="1" t="s">
        <v>135</v>
      </c>
    </row>
    <row r="30" spans="1:11" ht="10.95" customHeight="1" x14ac:dyDescent="0.3">
      <c r="A30" s="25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ht="18" customHeight="1" x14ac:dyDescent="0.3">
      <c r="A31" s="25"/>
      <c r="B31" s="39" t="s">
        <v>136</v>
      </c>
      <c r="C31" s="38"/>
      <c r="D31" s="38"/>
      <c r="E31" s="38"/>
      <c r="F31" s="38"/>
      <c r="G31" s="38"/>
      <c r="H31" s="38"/>
      <c r="I31" s="38"/>
      <c r="J31" s="38"/>
      <c r="K31" s="38"/>
    </row>
    <row r="32" spans="1:11" ht="10.95" customHeight="1" x14ac:dyDescent="0.3">
      <c r="A32" s="25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ht="18" customHeight="1" x14ac:dyDescent="0.3">
      <c r="A33" s="25"/>
      <c r="B33" s="40" t="s">
        <v>121</v>
      </c>
      <c r="C33" s="74">
        <v>14040</v>
      </c>
      <c r="D33" s="172" t="s">
        <v>175</v>
      </c>
      <c r="E33" s="172"/>
      <c r="F33" s="38"/>
      <c r="G33" s="38"/>
      <c r="H33" s="38"/>
      <c r="I33" s="38"/>
      <c r="J33" s="38"/>
      <c r="K33" s="38"/>
    </row>
    <row r="34" spans="1:11" ht="10.95" customHeight="1" x14ac:dyDescent="0.3">
      <c r="A34" s="25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ht="18" customHeight="1" x14ac:dyDescent="0.3">
      <c r="A35" s="25"/>
      <c r="B35" s="40" t="s">
        <v>0</v>
      </c>
      <c r="C35" s="41">
        <v>50</v>
      </c>
      <c r="D35" s="38"/>
      <c r="E35" s="40" t="s">
        <v>112</v>
      </c>
      <c r="F35" s="42" t="s">
        <v>238</v>
      </c>
      <c r="G35" s="38"/>
      <c r="H35" s="173" t="s">
        <v>113</v>
      </c>
      <c r="I35" s="174"/>
      <c r="J35" s="43" t="s">
        <v>239</v>
      </c>
      <c r="K35" s="38"/>
    </row>
    <row r="36" spans="1:11" ht="18" customHeight="1" x14ac:dyDescent="0.3">
      <c r="A36" s="25"/>
      <c r="B36" s="40" t="s">
        <v>3</v>
      </c>
      <c r="C36" s="74" t="s">
        <v>176</v>
      </c>
      <c r="D36" s="38"/>
      <c r="E36" s="40" t="s">
        <v>122</v>
      </c>
      <c r="F36" s="76" t="s">
        <v>177</v>
      </c>
      <c r="G36" s="38"/>
      <c r="H36" s="173" t="s">
        <v>123</v>
      </c>
      <c r="I36" s="174"/>
      <c r="J36" s="75">
        <v>45413</v>
      </c>
      <c r="K36" s="38"/>
    </row>
    <row r="37" spans="1:11" ht="18" customHeight="1" x14ac:dyDescent="0.3">
      <c r="A37" s="25"/>
      <c r="B37" s="40" t="s">
        <v>124</v>
      </c>
      <c r="C37" s="75">
        <v>45443</v>
      </c>
      <c r="D37" s="38"/>
      <c r="E37" s="40" t="s">
        <v>125</v>
      </c>
      <c r="F37" s="77">
        <v>121314</v>
      </c>
      <c r="G37" s="38"/>
      <c r="H37" s="173" t="s">
        <v>4</v>
      </c>
      <c r="I37" s="174"/>
      <c r="J37" s="78">
        <f>I42+J42</f>
        <v>1452</v>
      </c>
      <c r="K37" s="38" t="s">
        <v>126</v>
      </c>
    </row>
    <row r="38" spans="1:11" ht="10.95" customHeight="1" x14ac:dyDescent="0.3">
      <c r="A38" s="25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 x14ac:dyDescent="0.3">
      <c r="A39" s="25"/>
      <c r="B39" s="39" t="s">
        <v>5</v>
      </c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0.95" customHeight="1" x14ac:dyDescent="0.3">
      <c r="A40" s="25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29.4" customHeight="1" x14ac:dyDescent="0.3">
      <c r="A41" s="25"/>
      <c r="B41" s="44" t="s">
        <v>137</v>
      </c>
      <c r="C41" s="175" t="s">
        <v>3</v>
      </c>
      <c r="D41" s="175"/>
      <c r="E41" s="175"/>
      <c r="F41" s="44" t="s">
        <v>1</v>
      </c>
      <c r="G41" s="44" t="s">
        <v>11</v>
      </c>
      <c r="H41" s="44" t="s">
        <v>181</v>
      </c>
      <c r="I41" s="44" t="s">
        <v>4</v>
      </c>
      <c r="J41" s="44" t="s">
        <v>2</v>
      </c>
      <c r="K41" s="38"/>
    </row>
    <row r="42" spans="1:11" ht="18" customHeight="1" x14ac:dyDescent="0.3">
      <c r="A42" s="25"/>
      <c r="B42" s="76" t="s">
        <v>178</v>
      </c>
      <c r="C42" s="148" t="s">
        <v>179</v>
      </c>
      <c r="D42" s="148"/>
      <c r="E42" s="148"/>
      <c r="F42" s="74">
        <v>1</v>
      </c>
      <c r="G42" s="79">
        <v>0.21</v>
      </c>
      <c r="H42" s="80" t="s">
        <v>180</v>
      </c>
      <c r="I42" s="68">
        <v>1200</v>
      </c>
      <c r="J42" s="68">
        <v>252</v>
      </c>
      <c r="K42" s="38"/>
    </row>
    <row r="43" spans="1:11" ht="18" customHeight="1" x14ac:dyDescent="0.3">
      <c r="A43" s="25"/>
      <c r="B43" s="36"/>
      <c r="C43" s="166"/>
      <c r="D43" s="166"/>
      <c r="E43" s="166"/>
      <c r="F43" s="32"/>
      <c r="G43" s="45"/>
      <c r="H43" s="46"/>
      <c r="I43" s="37"/>
      <c r="J43" s="37"/>
      <c r="K43" s="38"/>
    </row>
    <row r="44" spans="1:11" ht="10.95" customHeight="1" x14ac:dyDescent="0.3">
      <c r="A44" s="25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18" customHeight="1" x14ac:dyDescent="0.3"/>
    <row r="46" spans="1:11" ht="18" customHeight="1" x14ac:dyDescent="0.3">
      <c r="A46" s="28" t="s">
        <v>12</v>
      </c>
      <c r="B46" s="1" t="s">
        <v>139</v>
      </c>
    </row>
    <row r="47" spans="1:11" ht="18" customHeight="1" x14ac:dyDescent="0.3">
      <c r="B47" s="137" t="s">
        <v>14</v>
      </c>
      <c r="C47" s="138"/>
      <c r="D47" s="138"/>
      <c r="E47" s="138"/>
      <c r="F47" s="138"/>
      <c r="G47" s="139"/>
      <c r="H47" s="139"/>
      <c r="I47" s="139"/>
      <c r="J47" s="139"/>
      <c r="K47" s="16" t="s">
        <v>15</v>
      </c>
    </row>
    <row r="48" spans="1:11" ht="18" customHeight="1" x14ac:dyDescent="0.3">
      <c r="B48" s="126" t="s">
        <v>16</v>
      </c>
      <c r="C48" s="127"/>
      <c r="D48" s="127"/>
      <c r="E48" s="128"/>
      <c r="F48" s="129" t="s">
        <v>13</v>
      </c>
      <c r="G48" s="131" t="s">
        <v>3</v>
      </c>
      <c r="H48" s="132"/>
      <c r="I48" s="133"/>
      <c r="J48" s="140" t="s">
        <v>6</v>
      </c>
      <c r="K48" s="142" t="s">
        <v>7</v>
      </c>
    </row>
    <row r="49" spans="1:11" ht="18" customHeight="1" x14ac:dyDescent="0.3">
      <c r="B49" s="23" t="s">
        <v>78</v>
      </c>
      <c r="C49" s="10" t="s">
        <v>79</v>
      </c>
      <c r="D49" s="10"/>
      <c r="E49" s="24"/>
      <c r="F49" s="130"/>
      <c r="G49" s="134"/>
      <c r="H49" s="135"/>
      <c r="I49" s="136"/>
      <c r="J49" s="141"/>
      <c r="K49" s="143"/>
    </row>
    <row r="50" spans="1:11" ht="18" customHeight="1" x14ac:dyDescent="0.3">
      <c r="B50" s="11">
        <v>350</v>
      </c>
      <c r="C50" s="123" t="str">
        <f>_xlfn.XLOOKUP(B50,'H 7 aanwijzingen'!$A$19:$A$99,'H 7 aanwijzingen'!$B$19:$B$99,"",1)</f>
        <v>Computers</v>
      </c>
      <c r="D50" s="124"/>
      <c r="E50" s="125"/>
      <c r="F50" s="63"/>
      <c r="G50" s="148" t="s">
        <v>182</v>
      </c>
      <c r="H50" s="148"/>
      <c r="I50" s="148"/>
      <c r="J50" s="64">
        <v>1200</v>
      </c>
      <c r="K50" s="65"/>
    </row>
    <row r="51" spans="1:11" ht="18" customHeight="1" x14ac:dyDescent="0.3">
      <c r="B51" s="11">
        <v>1600</v>
      </c>
      <c r="C51" s="123" t="str">
        <f>_xlfn.XLOOKUP(B51,'H 7 aanwijzingen'!$A$19:$A$99,'H 7 aanwijzingen'!$B$19:$B$99,"",1)</f>
        <v>Te verrekenen omzetbelasting</v>
      </c>
      <c r="D51" s="124"/>
      <c r="E51" s="125"/>
      <c r="F51" s="63"/>
      <c r="G51" s="148" t="s">
        <v>175</v>
      </c>
      <c r="H51" s="148"/>
      <c r="I51" s="148"/>
      <c r="J51" s="64">
        <v>252</v>
      </c>
      <c r="K51" s="65"/>
    </row>
    <row r="52" spans="1:11" ht="18" customHeight="1" x14ac:dyDescent="0.3">
      <c r="B52" s="11">
        <v>1400</v>
      </c>
      <c r="C52" s="123" t="str">
        <f>_xlfn.XLOOKUP(B52,'H 7 aanwijzingen'!$A$19:$A$99,'H 7 aanwijzingen'!$B$19:$B$99,"",1)</f>
        <v>Crediteuren</v>
      </c>
      <c r="D52" s="124"/>
      <c r="E52" s="125"/>
      <c r="F52" s="63">
        <v>14040</v>
      </c>
      <c r="G52" s="148" t="s">
        <v>182</v>
      </c>
      <c r="H52" s="148"/>
      <c r="I52" s="148"/>
      <c r="J52" s="64"/>
      <c r="K52" s="65">
        <v>1452</v>
      </c>
    </row>
    <row r="53" spans="1:11" ht="18" customHeight="1" x14ac:dyDescent="0.3">
      <c r="B53" s="11"/>
      <c r="C53" s="123" t="str">
        <f>_xlfn.XLOOKUP(B53,'H 7 aanwijzingen'!$A$19:$A$99,'H 7 aanwijzingen'!$B$19:$B$99,"",1)</f>
        <v/>
      </c>
      <c r="D53" s="124"/>
      <c r="E53" s="125"/>
      <c r="F53" s="12"/>
      <c r="G53" s="145"/>
      <c r="H53" s="146"/>
      <c r="I53" s="147"/>
      <c r="J53" s="13"/>
      <c r="K53" s="14"/>
    </row>
    <row r="54" spans="1:11" ht="18" customHeight="1" x14ac:dyDescent="0.3">
      <c r="B54" s="17"/>
      <c r="C54" s="18"/>
      <c r="D54" s="18"/>
      <c r="E54" s="18"/>
      <c r="F54" s="19"/>
      <c r="G54" s="26"/>
      <c r="H54" s="26"/>
      <c r="I54" s="26"/>
      <c r="J54" s="15"/>
      <c r="K54" s="21"/>
    </row>
    <row r="55" spans="1:11" ht="18" customHeight="1" x14ac:dyDescent="0.3">
      <c r="A55" s="28" t="s">
        <v>9</v>
      </c>
      <c r="B55" s="20" t="s">
        <v>240</v>
      </c>
    </row>
    <row r="56" spans="1:11" ht="18" customHeight="1" x14ac:dyDescent="0.3">
      <c r="B56" s="137" t="s">
        <v>14</v>
      </c>
      <c r="C56" s="138"/>
      <c r="D56" s="138"/>
      <c r="E56" s="138"/>
      <c r="F56" s="138"/>
      <c r="G56" s="139"/>
      <c r="H56" s="139"/>
      <c r="I56" s="139"/>
      <c r="J56" s="139"/>
      <c r="K56" s="16" t="s">
        <v>15</v>
      </c>
    </row>
    <row r="57" spans="1:11" ht="18" customHeight="1" x14ac:dyDescent="0.3">
      <c r="B57" s="126" t="s">
        <v>16</v>
      </c>
      <c r="C57" s="127"/>
      <c r="D57" s="127"/>
      <c r="E57" s="128"/>
      <c r="F57" s="129" t="s">
        <v>13</v>
      </c>
      <c r="G57" s="131" t="s">
        <v>3</v>
      </c>
      <c r="H57" s="132"/>
      <c r="I57" s="133"/>
      <c r="J57" s="140" t="s">
        <v>6</v>
      </c>
      <c r="K57" s="142" t="s">
        <v>7</v>
      </c>
    </row>
    <row r="58" spans="1:11" ht="18" customHeight="1" x14ac:dyDescent="0.3">
      <c r="B58" s="23" t="s">
        <v>78</v>
      </c>
      <c r="C58" s="10" t="s">
        <v>79</v>
      </c>
      <c r="D58" s="10"/>
      <c r="E58" s="24"/>
      <c r="F58" s="130"/>
      <c r="G58" s="134"/>
      <c r="H58" s="135"/>
      <c r="I58" s="136"/>
      <c r="J58" s="141"/>
      <c r="K58" s="143"/>
    </row>
    <row r="59" spans="1:11" ht="18" customHeight="1" x14ac:dyDescent="0.3">
      <c r="B59" s="11">
        <v>4100</v>
      </c>
      <c r="C59" s="123" t="str">
        <f>_xlfn.XLOOKUP(B59,'H 7 aanwijzingen'!$A$19:$A$99,'H 7 aanwijzingen'!$B$19:$B$99,"",1)</f>
        <v>Afschrijvingskosten vaste activa</v>
      </c>
      <c r="D59" s="124"/>
      <c r="E59" s="125"/>
      <c r="F59" s="12"/>
      <c r="G59" s="144" t="s">
        <v>182</v>
      </c>
      <c r="H59" s="144"/>
      <c r="I59" s="144"/>
      <c r="J59" s="66">
        <v>20</v>
      </c>
      <c r="K59" s="67"/>
    </row>
    <row r="60" spans="1:11" ht="18" customHeight="1" x14ac:dyDescent="0.3">
      <c r="B60" s="11">
        <v>360</v>
      </c>
      <c r="C60" s="123" t="str">
        <f>_xlfn.XLOOKUP(B60,'H 7 aanwijzingen'!$A$19:$A$99,'H 7 aanwijzingen'!$B$19:$B$99,"",1)</f>
        <v>Cumulatieve afschrijving computers</v>
      </c>
      <c r="D60" s="124"/>
      <c r="E60" s="125"/>
      <c r="F60" s="12"/>
      <c r="G60" s="149">
        <v>45413</v>
      </c>
      <c r="H60" s="150"/>
      <c r="I60" s="151"/>
      <c r="J60" s="66"/>
      <c r="K60" s="68">
        <v>20</v>
      </c>
    </row>
    <row r="61" spans="1:11" ht="18" customHeight="1" x14ac:dyDescent="0.3">
      <c r="B61" s="11"/>
      <c r="C61" s="123" t="str">
        <f>_xlfn.XLOOKUP(B61,'H 7 aanwijzingen'!$A$19:$A$99,'H 7 aanwijzingen'!$B$19:$B$99,"",1)</f>
        <v/>
      </c>
      <c r="D61" s="124"/>
      <c r="E61" s="125"/>
      <c r="F61" s="12"/>
      <c r="G61" s="169"/>
      <c r="H61" s="170"/>
      <c r="I61" s="171"/>
      <c r="J61" s="13"/>
      <c r="K61" s="14"/>
    </row>
    <row r="62" spans="1:11" ht="18" customHeight="1" x14ac:dyDescent="0.3">
      <c r="B62" s="17"/>
      <c r="C62" s="18"/>
      <c r="D62" s="18"/>
      <c r="E62" s="18"/>
      <c r="F62" s="19"/>
      <c r="G62" s="22"/>
      <c r="H62" s="22"/>
      <c r="I62" s="22"/>
      <c r="J62" s="15"/>
      <c r="K62" s="21"/>
    </row>
    <row r="63" spans="1:11" ht="18" customHeight="1" x14ac:dyDescent="0.3">
      <c r="A63" s="28" t="s">
        <v>10</v>
      </c>
      <c r="B63" s="1" t="s">
        <v>241</v>
      </c>
    </row>
    <row r="64" spans="1:11" ht="20.25" customHeight="1" x14ac:dyDescent="0.3">
      <c r="B64" s="155" t="s">
        <v>140</v>
      </c>
      <c r="C64" s="156"/>
      <c r="D64" s="156"/>
      <c r="E64" s="156"/>
      <c r="F64" s="156"/>
      <c r="G64" s="156"/>
      <c r="H64" s="156"/>
      <c r="I64" s="156"/>
      <c r="J64" s="116" t="s">
        <v>126</v>
      </c>
    </row>
    <row r="65" spans="1:12" ht="30.6" customHeight="1" x14ac:dyDescent="0.3">
      <c r="B65" s="117" t="s">
        <v>114</v>
      </c>
      <c r="C65" s="117" t="s">
        <v>0</v>
      </c>
      <c r="D65" s="117" t="s">
        <v>117</v>
      </c>
      <c r="E65" s="167" t="s">
        <v>3</v>
      </c>
      <c r="F65" s="167"/>
      <c r="G65" s="167"/>
      <c r="H65" s="167"/>
      <c r="I65" s="117" t="s">
        <v>6</v>
      </c>
      <c r="J65" s="117" t="s">
        <v>7</v>
      </c>
    </row>
    <row r="66" spans="1:12" ht="18" customHeight="1" x14ac:dyDescent="0.3">
      <c r="B66" s="81">
        <v>45413</v>
      </c>
      <c r="C66" s="82">
        <v>50</v>
      </c>
      <c r="D66" s="82" t="s">
        <v>239</v>
      </c>
      <c r="E66" s="168" t="s">
        <v>182</v>
      </c>
      <c r="F66" s="150"/>
      <c r="G66" s="150"/>
      <c r="H66" s="151"/>
      <c r="I66" s="83">
        <v>1200</v>
      </c>
      <c r="J66" s="82"/>
    </row>
    <row r="67" spans="1:12" ht="18" customHeight="1" x14ac:dyDescent="0.3">
      <c r="B67" s="81">
        <v>45657</v>
      </c>
      <c r="C67" s="82"/>
      <c r="D67" s="82"/>
      <c r="E67" s="144" t="s">
        <v>183</v>
      </c>
      <c r="F67" s="144"/>
      <c r="G67" s="144"/>
      <c r="H67" s="144"/>
      <c r="I67" s="83"/>
      <c r="J67" s="83">
        <v>1200</v>
      </c>
    </row>
    <row r="68" spans="1:12" ht="18" customHeight="1" x14ac:dyDescent="0.3">
      <c r="B68" s="84"/>
      <c r="C68" s="85"/>
      <c r="D68" s="85"/>
      <c r="E68" s="160" t="s">
        <v>184</v>
      </c>
      <c r="F68" s="161"/>
      <c r="G68" s="161"/>
      <c r="H68" s="162"/>
      <c r="I68" s="86">
        <f>SUM(I66:I67)</f>
        <v>1200</v>
      </c>
      <c r="J68" s="86">
        <f>SUM(J66:J67)</f>
        <v>1200</v>
      </c>
    </row>
    <row r="69" spans="1:12" ht="18" customHeight="1" x14ac:dyDescent="0.3">
      <c r="B69" s="50"/>
      <c r="C69" s="51"/>
      <c r="D69" s="51"/>
      <c r="E69" s="33"/>
      <c r="F69" s="34"/>
      <c r="G69" s="34"/>
      <c r="H69" s="35"/>
      <c r="I69" s="52"/>
      <c r="J69" s="51"/>
    </row>
    <row r="70" spans="1:12" ht="18" customHeight="1" x14ac:dyDescent="0.3">
      <c r="A70" s="53"/>
      <c r="B70" s="54"/>
      <c r="C70" s="55"/>
      <c r="D70" s="55"/>
      <c r="E70" s="163"/>
      <c r="F70" s="164"/>
      <c r="G70" s="164"/>
      <c r="H70" s="165"/>
      <c r="I70" s="56"/>
      <c r="J70" s="56"/>
      <c r="K70" s="31"/>
      <c r="L70" s="31"/>
    </row>
    <row r="71" spans="1:12" ht="18" customHeight="1" x14ac:dyDescent="0.3"/>
    <row r="72" spans="1:12" ht="18" customHeight="1" x14ac:dyDescent="0.3">
      <c r="A72" s="28" t="s">
        <v>118</v>
      </c>
      <c r="B72" s="1" t="s">
        <v>242</v>
      </c>
    </row>
    <row r="73" spans="1:12" ht="18" customHeight="1" x14ac:dyDescent="0.3">
      <c r="B73" s="1" t="s">
        <v>141</v>
      </c>
    </row>
    <row r="74" spans="1:12" ht="18.75" customHeight="1" x14ac:dyDescent="0.3">
      <c r="B74" s="155" t="s">
        <v>142</v>
      </c>
      <c r="C74" s="156"/>
      <c r="D74" s="156"/>
      <c r="E74" s="156"/>
      <c r="F74" s="156"/>
      <c r="G74" s="156"/>
      <c r="H74" s="156"/>
      <c r="I74" s="156"/>
      <c r="J74" s="116" t="s">
        <v>119</v>
      </c>
    </row>
    <row r="75" spans="1:12" ht="28.2" customHeight="1" x14ac:dyDescent="0.3">
      <c r="B75" s="49" t="s">
        <v>114</v>
      </c>
      <c r="C75" s="49" t="s">
        <v>0</v>
      </c>
      <c r="D75" s="49" t="s">
        <v>117</v>
      </c>
      <c r="E75" s="157" t="s">
        <v>3</v>
      </c>
      <c r="F75" s="157"/>
      <c r="G75" s="157"/>
      <c r="H75" s="157"/>
      <c r="I75" s="49" t="s">
        <v>6</v>
      </c>
      <c r="J75" s="49" t="s">
        <v>7</v>
      </c>
    </row>
    <row r="76" spans="1:12" ht="18" customHeight="1" x14ac:dyDescent="0.3">
      <c r="B76" s="75">
        <v>45443</v>
      </c>
      <c r="C76" s="74">
        <v>90</v>
      </c>
      <c r="D76" s="74" t="s">
        <v>243</v>
      </c>
      <c r="E76" s="149">
        <v>45413</v>
      </c>
      <c r="F76" s="158"/>
      <c r="G76" s="158"/>
      <c r="H76" s="159"/>
      <c r="I76" s="83"/>
      <c r="J76" s="83">
        <v>20</v>
      </c>
    </row>
    <row r="77" spans="1:12" ht="18" customHeight="1" x14ac:dyDescent="0.3">
      <c r="B77" s="81">
        <v>45473</v>
      </c>
      <c r="C77" s="74">
        <v>90</v>
      </c>
      <c r="D77" s="82" t="s">
        <v>185</v>
      </c>
      <c r="E77" s="87">
        <v>45444</v>
      </c>
      <c r="F77" s="88"/>
      <c r="G77" s="88"/>
      <c r="H77" s="89"/>
      <c r="I77" s="83"/>
      <c r="J77" s="83">
        <v>20</v>
      </c>
    </row>
    <row r="78" spans="1:12" ht="18" customHeight="1" x14ac:dyDescent="0.3">
      <c r="B78" s="81">
        <v>45504</v>
      </c>
      <c r="C78" s="74">
        <v>90</v>
      </c>
      <c r="D78" s="82" t="s">
        <v>185</v>
      </c>
      <c r="E78" s="87">
        <v>45474</v>
      </c>
      <c r="F78" s="88"/>
      <c r="G78" s="88"/>
      <c r="H78" s="89"/>
      <c r="I78" s="83"/>
      <c r="J78" s="83">
        <v>20</v>
      </c>
    </row>
    <row r="79" spans="1:12" ht="18" customHeight="1" x14ac:dyDescent="0.3">
      <c r="B79" s="81">
        <v>45535</v>
      </c>
      <c r="C79" s="74">
        <v>90</v>
      </c>
      <c r="D79" s="82" t="s">
        <v>185</v>
      </c>
      <c r="E79" s="87">
        <v>45505</v>
      </c>
      <c r="F79" s="88"/>
      <c r="G79" s="88"/>
      <c r="H79" s="89"/>
      <c r="I79" s="83"/>
      <c r="J79" s="83">
        <v>20</v>
      </c>
    </row>
    <row r="80" spans="1:12" ht="18" customHeight="1" x14ac:dyDescent="0.3">
      <c r="B80" s="81">
        <v>45565</v>
      </c>
      <c r="C80" s="74">
        <v>90</v>
      </c>
      <c r="D80" s="82" t="s">
        <v>185</v>
      </c>
      <c r="E80" s="87">
        <v>45536</v>
      </c>
      <c r="F80" s="88"/>
      <c r="G80" s="88"/>
      <c r="H80" s="89"/>
      <c r="I80" s="83"/>
      <c r="J80" s="83">
        <v>20</v>
      </c>
    </row>
    <row r="81" spans="1:10" ht="18" customHeight="1" x14ac:dyDescent="0.3">
      <c r="B81" s="81">
        <v>45596</v>
      </c>
      <c r="C81" s="74">
        <v>90</v>
      </c>
      <c r="D81" s="82" t="s">
        <v>185</v>
      </c>
      <c r="E81" s="87">
        <v>45566</v>
      </c>
      <c r="F81" s="88"/>
      <c r="G81" s="88"/>
      <c r="H81" s="89"/>
      <c r="I81" s="83"/>
      <c r="J81" s="83">
        <v>20</v>
      </c>
    </row>
    <row r="82" spans="1:10" ht="18" customHeight="1" x14ac:dyDescent="0.3">
      <c r="B82" s="81">
        <v>45626</v>
      </c>
      <c r="C82" s="74">
        <v>90</v>
      </c>
      <c r="D82" s="82" t="s">
        <v>185</v>
      </c>
      <c r="E82" s="87">
        <v>45597</v>
      </c>
      <c r="F82" s="88"/>
      <c r="G82" s="88"/>
      <c r="H82" s="89"/>
      <c r="I82" s="83"/>
      <c r="J82" s="83">
        <v>20</v>
      </c>
    </row>
    <row r="83" spans="1:10" ht="18" customHeight="1" x14ac:dyDescent="0.3">
      <c r="B83" s="81">
        <v>45657</v>
      </c>
      <c r="C83" s="74">
        <v>90</v>
      </c>
      <c r="D83" s="82" t="s">
        <v>185</v>
      </c>
      <c r="E83" s="87">
        <v>45627</v>
      </c>
      <c r="F83" s="88"/>
      <c r="G83" s="88"/>
      <c r="H83" s="89"/>
      <c r="I83" s="83"/>
      <c r="J83" s="83">
        <v>20</v>
      </c>
    </row>
    <row r="84" spans="1:10" ht="18" customHeight="1" x14ac:dyDescent="0.3">
      <c r="B84" s="81">
        <v>45657</v>
      </c>
      <c r="C84" s="82"/>
      <c r="D84" s="82"/>
      <c r="E84" s="144" t="s">
        <v>183</v>
      </c>
      <c r="F84" s="144"/>
      <c r="G84" s="144"/>
      <c r="H84" s="144"/>
      <c r="I84" s="83">
        <v>160</v>
      </c>
      <c r="J84" s="83"/>
    </row>
    <row r="85" spans="1:10" ht="18" customHeight="1" x14ac:dyDescent="0.3">
      <c r="B85" s="84"/>
      <c r="C85" s="85"/>
      <c r="D85" s="85"/>
      <c r="E85" s="160" t="s">
        <v>184</v>
      </c>
      <c r="F85" s="161"/>
      <c r="G85" s="161"/>
      <c r="H85" s="162"/>
      <c r="I85" s="86">
        <f>SUM(I76:I84)</f>
        <v>160</v>
      </c>
      <c r="J85" s="86">
        <f>SUM(J76:J84)</f>
        <v>160</v>
      </c>
    </row>
    <row r="86" spans="1:10" ht="18" customHeight="1" x14ac:dyDescent="0.3">
      <c r="B86" s="54"/>
      <c r="C86" s="55"/>
      <c r="D86" s="55"/>
      <c r="E86" s="163"/>
      <c r="F86" s="164"/>
      <c r="G86" s="164"/>
      <c r="H86" s="165"/>
      <c r="I86" s="56"/>
      <c r="J86" s="56"/>
    </row>
    <row r="87" spans="1:10" ht="18" customHeight="1" x14ac:dyDescent="0.3"/>
    <row r="88" spans="1:10" ht="18" customHeight="1" x14ac:dyDescent="0.3">
      <c r="A88" s="28" t="s">
        <v>120</v>
      </c>
      <c r="B88" s="1" t="s">
        <v>244</v>
      </c>
    </row>
    <row r="89" spans="1:10" ht="18" customHeight="1" x14ac:dyDescent="0.3">
      <c r="B89" s="1" t="s">
        <v>141</v>
      </c>
    </row>
    <row r="90" spans="1:10" ht="18" customHeight="1" x14ac:dyDescent="0.3">
      <c r="B90" s="155" t="s">
        <v>143</v>
      </c>
      <c r="C90" s="156"/>
      <c r="D90" s="156"/>
      <c r="E90" s="156"/>
      <c r="F90" s="156"/>
      <c r="G90" s="156"/>
      <c r="H90" s="156"/>
      <c r="I90" s="156"/>
      <c r="J90" s="116" t="s">
        <v>126</v>
      </c>
    </row>
    <row r="91" spans="1:10" ht="27" customHeight="1" x14ac:dyDescent="0.3">
      <c r="B91" s="49" t="s">
        <v>114</v>
      </c>
      <c r="C91" s="49" t="s">
        <v>0</v>
      </c>
      <c r="D91" s="49" t="s">
        <v>117</v>
      </c>
      <c r="E91" s="157" t="s">
        <v>3</v>
      </c>
      <c r="F91" s="157"/>
      <c r="G91" s="157"/>
      <c r="H91" s="157"/>
      <c r="I91" s="49" t="s">
        <v>6</v>
      </c>
      <c r="J91" s="49" t="s">
        <v>7</v>
      </c>
    </row>
    <row r="92" spans="1:10" ht="18" customHeight="1" x14ac:dyDescent="0.3">
      <c r="B92" s="75">
        <v>45443</v>
      </c>
      <c r="C92" s="74">
        <v>90</v>
      </c>
      <c r="D92" s="74" t="s">
        <v>243</v>
      </c>
      <c r="E92" s="149">
        <v>45413</v>
      </c>
      <c r="F92" s="158"/>
      <c r="G92" s="158"/>
      <c r="H92" s="159"/>
      <c r="I92" s="83">
        <v>20</v>
      </c>
      <c r="J92" s="67"/>
    </row>
    <row r="93" spans="1:10" ht="18" customHeight="1" x14ac:dyDescent="0.3">
      <c r="B93" s="81">
        <v>45473</v>
      </c>
      <c r="C93" s="74">
        <v>90</v>
      </c>
      <c r="D93" s="82" t="s">
        <v>185</v>
      </c>
      <c r="E93" s="87">
        <v>45444</v>
      </c>
      <c r="F93" s="88"/>
      <c r="G93" s="88"/>
      <c r="H93" s="89"/>
      <c r="I93" s="83">
        <v>20</v>
      </c>
      <c r="J93" s="67"/>
    </row>
    <row r="94" spans="1:10" ht="18" customHeight="1" x14ac:dyDescent="0.3">
      <c r="B94" s="81">
        <v>45504</v>
      </c>
      <c r="C94" s="74">
        <v>90</v>
      </c>
      <c r="D94" s="82" t="s">
        <v>185</v>
      </c>
      <c r="E94" s="87">
        <v>45474</v>
      </c>
      <c r="F94" s="88"/>
      <c r="G94" s="88"/>
      <c r="H94" s="89"/>
      <c r="I94" s="83">
        <v>20</v>
      </c>
      <c r="J94" s="67"/>
    </row>
    <row r="95" spans="1:10" ht="18" customHeight="1" x14ac:dyDescent="0.3">
      <c r="B95" s="81">
        <v>45535</v>
      </c>
      <c r="C95" s="74">
        <v>90</v>
      </c>
      <c r="D95" s="82" t="s">
        <v>185</v>
      </c>
      <c r="E95" s="87">
        <v>45505</v>
      </c>
      <c r="F95" s="88"/>
      <c r="G95" s="88"/>
      <c r="H95" s="89"/>
      <c r="I95" s="83">
        <v>20</v>
      </c>
      <c r="J95" s="67"/>
    </row>
    <row r="96" spans="1:10" ht="18" customHeight="1" x14ac:dyDescent="0.3">
      <c r="B96" s="81">
        <v>45565</v>
      </c>
      <c r="C96" s="74">
        <v>90</v>
      </c>
      <c r="D96" s="82" t="s">
        <v>185</v>
      </c>
      <c r="E96" s="87">
        <v>45536</v>
      </c>
      <c r="F96" s="88"/>
      <c r="G96" s="88"/>
      <c r="H96" s="89"/>
      <c r="I96" s="83">
        <v>20</v>
      </c>
      <c r="J96" s="67"/>
    </row>
    <row r="97" spans="1:10" ht="18" customHeight="1" x14ac:dyDescent="0.3">
      <c r="B97" s="81">
        <v>45596</v>
      </c>
      <c r="C97" s="74">
        <v>90</v>
      </c>
      <c r="D97" s="82" t="s">
        <v>185</v>
      </c>
      <c r="E97" s="87">
        <v>45566</v>
      </c>
      <c r="F97" s="88"/>
      <c r="G97" s="88"/>
      <c r="H97" s="89"/>
      <c r="I97" s="83">
        <v>20</v>
      </c>
      <c r="J97" s="67"/>
    </row>
    <row r="98" spans="1:10" ht="18" customHeight="1" x14ac:dyDescent="0.3">
      <c r="B98" s="81">
        <v>45626</v>
      </c>
      <c r="C98" s="74">
        <v>90</v>
      </c>
      <c r="D98" s="82" t="s">
        <v>185</v>
      </c>
      <c r="E98" s="87">
        <v>45597</v>
      </c>
      <c r="F98" s="88"/>
      <c r="G98" s="88"/>
      <c r="H98" s="89"/>
      <c r="I98" s="83">
        <v>20</v>
      </c>
      <c r="J98" s="67"/>
    </row>
    <row r="99" spans="1:10" ht="18" customHeight="1" x14ac:dyDescent="0.3">
      <c r="B99" s="81">
        <v>45657</v>
      </c>
      <c r="C99" s="74">
        <v>90</v>
      </c>
      <c r="D99" s="82" t="s">
        <v>185</v>
      </c>
      <c r="E99" s="87">
        <v>45627</v>
      </c>
      <c r="F99" s="88"/>
      <c r="G99" s="88"/>
      <c r="H99" s="89"/>
      <c r="I99" s="83">
        <v>20</v>
      </c>
      <c r="J99" s="67"/>
    </row>
    <row r="100" spans="1:10" ht="18" customHeight="1" x14ac:dyDescent="0.3">
      <c r="B100" s="81">
        <v>45657</v>
      </c>
      <c r="C100" s="82"/>
      <c r="D100" s="82"/>
      <c r="E100" s="144" t="s">
        <v>186</v>
      </c>
      <c r="F100" s="144"/>
      <c r="G100" s="144"/>
      <c r="H100" s="144"/>
      <c r="I100" s="83"/>
      <c r="J100" s="83">
        <v>160</v>
      </c>
    </row>
    <row r="101" spans="1:10" ht="18" customHeight="1" x14ac:dyDescent="0.3">
      <c r="B101" s="84"/>
      <c r="C101" s="85"/>
      <c r="D101" s="85"/>
      <c r="E101" s="160" t="s">
        <v>184</v>
      </c>
      <c r="F101" s="161"/>
      <c r="G101" s="161"/>
      <c r="H101" s="162"/>
      <c r="I101" s="86">
        <f>SUM(I92:I100)</f>
        <v>160</v>
      </c>
      <c r="J101" s="86">
        <f>SUM(J92:J100)</f>
        <v>160</v>
      </c>
    </row>
    <row r="102" spans="1:10" ht="18" customHeight="1" x14ac:dyDescent="0.3">
      <c r="B102" s="54"/>
      <c r="C102" s="55"/>
      <c r="D102" s="55"/>
      <c r="E102" s="163"/>
      <c r="F102" s="164"/>
      <c r="G102" s="164"/>
      <c r="H102" s="165"/>
      <c r="I102" s="56"/>
      <c r="J102" s="56"/>
    </row>
    <row r="103" spans="1:10" ht="18" customHeight="1" x14ac:dyDescent="0.3"/>
    <row r="104" spans="1:10" ht="18" customHeight="1" x14ac:dyDescent="0.3">
      <c r="A104" s="28" t="s">
        <v>127</v>
      </c>
      <c r="B104" s="1" t="s">
        <v>236</v>
      </c>
    </row>
    <row r="105" spans="1:10" ht="18" customHeight="1" x14ac:dyDescent="0.3">
      <c r="B105" s="69" t="s">
        <v>178</v>
      </c>
      <c r="C105" s="1" t="s">
        <v>129</v>
      </c>
      <c r="D105" s="1"/>
      <c r="E105" s="1"/>
      <c r="F105" s="70">
        <v>1200</v>
      </c>
      <c r="G105" s="72"/>
      <c r="H105" s="72"/>
    </row>
    <row r="106" spans="1:10" ht="18" customHeight="1" x14ac:dyDescent="0.3">
      <c r="B106" s="69" t="s">
        <v>187</v>
      </c>
      <c r="C106" s="1" t="s">
        <v>130</v>
      </c>
      <c r="D106" s="1"/>
      <c r="E106" s="1"/>
      <c r="F106" s="71">
        <v>160</v>
      </c>
      <c r="G106" s="72"/>
      <c r="H106" s="72"/>
    </row>
    <row r="107" spans="1:10" ht="18" customHeight="1" x14ac:dyDescent="0.3">
      <c r="B107" s="1"/>
      <c r="C107" s="1" t="s">
        <v>237</v>
      </c>
      <c r="D107" s="1"/>
      <c r="E107" s="1"/>
      <c r="F107" s="70">
        <f>F105-F106</f>
        <v>1040</v>
      </c>
      <c r="G107" s="72"/>
      <c r="H107" s="72"/>
    </row>
    <row r="108" spans="1:10" ht="18" customHeight="1" x14ac:dyDescent="0.3"/>
  </sheetData>
  <mergeCells count="79">
    <mergeCell ref="B5:J5"/>
    <mergeCell ref="G8:I8"/>
    <mergeCell ref="G9:I9"/>
    <mergeCell ref="G10:I10"/>
    <mergeCell ref="J6:J7"/>
    <mergeCell ref="B47:J47"/>
    <mergeCell ref="B14:J14"/>
    <mergeCell ref="G19:I19"/>
    <mergeCell ref="D33:E33"/>
    <mergeCell ref="H35:I35"/>
    <mergeCell ref="G15:I16"/>
    <mergeCell ref="J15:J16"/>
    <mergeCell ref="C20:E20"/>
    <mergeCell ref="G20:I20"/>
    <mergeCell ref="C19:E19"/>
    <mergeCell ref="B15:E15"/>
    <mergeCell ref="F15:F16"/>
    <mergeCell ref="H36:I36"/>
    <mergeCell ref="H37:I37"/>
    <mergeCell ref="C41:E41"/>
    <mergeCell ref="C42:E42"/>
    <mergeCell ref="C43:E43"/>
    <mergeCell ref="E86:H86"/>
    <mergeCell ref="G60:I60"/>
    <mergeCell ref="B64:I64"/>
    <mergeCell ref="E65:H65"/>
    <mergeCell ref="E66:H66"/>
    <mergeCell ref="E67:H67"/>
    <mergeCell ref="E68:H68"/>
    <mergeCell ref="E84:H84"/>
    <mergeCell ref="E70:H70"/>
    <mergeCell ref="B74:I74"/>
    <mergeCell ref="E75:H75"/>
    <mergeCell ref="E76:H76"/>
    <mergeCell ref="E85:H85"/>
    <mergeCell ref="C61:E61"/>
    <mergeCell ref="G61:I61"/>
    <mergeCell ref="B90:I90"/>
    <mergeCell ref="E91:H91"/>
    <mergeCell ref="E92:H92"/>
    <mergeCell ref="E101:H101"/>
    <mergeCell ref="E102:H102"/>
    <mergeCell ref="E100:H100"/>
    <mergeCell ref="K6:K7"/>
    <mergeCell ref="C8:E8"/>
    <mergeCell ref="C9:E9"/>
    <mergeCell ref="C10:E10"/>
    <mergeCell ref="C11:E11"/>
    <mergeCell ref="G11:I11"/>
    <mergeCell ref="B6:E6"/>
    <mergeCell ref="F6:F7"/>
    <mergeCell ref="G6:I7"/>
    <mergeCell ref="K15:K16"/>
    <mergeCell ref="C17:E17"/>
    <mergeCell ref="G17:I17"/>
    <mergeCell ref="C18:E18"/>
    <mergeCell ref="G18:I18"/>
    <mergeCell ref="K57:K58"/>
    <mergeCell ref="C59:E59"/>
    <mergeCell ref="G59:I59"/>
    <mergeCell ref="K48:K49"/>
    <mergeCell ref="C50:E50"/>
    <mergeCell ref="C51:E51"/>
    <mergeCell ref="C52:E52"/>
    <mergeCell ref="C53:E53"/>
    <mergeCell ref="G53:I53"/>
    <mergeCell ref="B48:E48"/>
    <mergeCell ref="F48:F49"/>
    <mergeCell ref="G48:I49"/>
    <mergeCell ref="J48:J49"/>
    <mergeCell ref="G50:I50"/>
    <mergeCell ref="G51:I51"/>
    <mergeCell ref="G52:I52"/>
    <mergeCell ref="C60:E60"/>
    <mergeCell ref="B57:E57"/>
    <mergeCell ref="F57:F58"/>
    <mergeCell ref="G57:I58"/>
    <mergeCell ref="B56:J56"/>
    <mergeCell ref="J57:J58"/>
  </mergeCells>
  <pageMargins left="0.7" right="0.7" top="0.75" bottom="0.75" header="0.3" footer="0.3"/>
  <pageSetup paperSize="9" orientation="portrait" horizontalDpi="0" verticalDpi="0" r:id="rId1"/>
  <ignoredErrors>
    <ignoredError sqref="B23:B24 F36:F37 B105:B106 B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AAB9-F10D-4809-967B-059886C6D4E2}">
  <dimension ref="A1:K59"/>
  <sheetViews>
    <sheetView showGridLines="0" topLeftCell="A16" zoomScaleNormal="100" workbookViewId="0">
      <selection activeCell="L43" sqref="L43"/>
    </sheetView>
  </sheetViews>
  <sheetFormatPr defaultColWidth="8.88671875" defaultRowHeight="15" x14ac:dyDescent="0.3"/>
  <cols>
    <col min="1" max="1" width="2.88671875" style="28" customWidth="1"/>
    <col min="2" max="2" width="13.33203125" style="30" customWidth="1"/>
    <col min="3" max="3" width="11.6640625" style="30" customWidth="1"/>
    <col min="4" max="4" width="10.109375" style="30" customWidth="1"/>
    <col min="5" max="5" width="17.44140625" style="30" customWidth="1"/>
    <col min="6" max="6" width="11.88671875" style="30" customWidth="1"/>
    <col min="7" max="7" width="12" style="30" customWidth="1"/>
    <col min="8" max="8" width="12.33203125" style="30" customWidth="1"/>
    <col min="9" max="9" width="16.6640625" style="30" customWidth="1"/>
    <col min="10" max="10" width="12.5546875" style="30" customWidth="1"/>
    <col min="11" max="11" width="11.109375" style="30" customWidth="1"/>
    <col min="12" max="12" width="10.6640625" style="30" customWidth="1"/>
    <col min="13" max="13" width="2.44140625" style="30" customWidth="1"/>
    <col min="14" max="16384" width="8.88671875" style="30"/>
  </cols>
  <sheetData>
    <row r="1" spans="1:11" x14ac:dyDescent="0.3">
      <c r="B1" s="29" t="s">
        <v>170</v>
      </c>
      <c r="D1" s="29" t="s">
        <v>144</v>
      </c>
    </row>
    <row r="2" spans="1:11" ht="18" customHeight="1" x14ac:dyDescent="0.3"/>
    <row r="3" spans="1:11" ht="18" customHeight="1" x14ac:dyDescent="0.3">
      <c r="B3" s="29" t="s">
        <v>145</v>
      </c>
    </row>
    <row r="4" spans="1:11" ht="18" customHeight="1" x14ac:dyDescent="0.3">
      <c r="A4" s="28" t="s">
        <v>8</v>
      </c>
      <c r="B4" s="1" t="s">
        <v>146</v>
      </c>
    </row>
    <row r="5" spans="1:11" ht="18" customHeight="1" x14ac:dyDescent="0.3">
      <c r="B5" s="1" t="s">
        <v>188</v>
      </c>
      <c r="E5" s="90">
        <v>250</v>
      </c>
      <c r="F5" s="72"/>
    </row>
    <row r="6" spans="1:11" ht="18" customHeight="1" x14ac:dyDescent="0.3">
      <c r="B6" s="183" t="s">
        <v>189</v>
      </c>
      <c r="C6" s="183"/>
      <c r="D6" s="183"/>
      <c r="E6" s="91">
        <v>200</v>
      </c>
      <c r="F6" s="72"/>
    </row>
    <row r="7" spans="1:11" ht="18" customHeight="1" x14ac:dyDescent="0.3">
      <c r="B7" s="184" t="s">
        <v>190</v>
      </c>
      <c r="C7" s="184"/>
      <c r="D7" s="184"/>
      <c r="E7" s="90">
        <v>50</v>
      </c>
      <c r="F7" s="72"/>
    </row>
    <row r="9" spans="1:11" ht="15.6" x14ac:dyDescent="0.3">
      <c r="A9" s="28" t="s">
        <v>12</v>
      </c>
      <c r="B9" s="1" t="s">
        <v>147</v>
      </c>
    </row>
    <row r="10" spans="1:11" ht="15.6" x14ac:dyDescent="0.3">
      <c r="B10" s="137" t="s">
        <v>14</v>
      </c>
      <c r="C10" s="138"/>
      <c r="D10" s="138"/>
      <c r="E10" s="138"/>
      <c r="F10" s="138"/>
      <c r="G10" s="139"/>
      <c r="H10" s="139"/>
      <c r="I10" s="139"/>
      <c r="J10" s="139"/>
      <c r="K10" s="16" t="s">
        <v>15</v>
      </c>
    </row>
    <row r="11" spans="1:11" x14ac:dyDescent="0.3">
      <c r="B11" s="126" t="s">
        <v>16</v>
      </c>
      <c r="C11" s="127"/>
      <c r="D11" s="127"/>
      <c r="E11" s="128"/>
      <c r="F11" s="129" t="s">
        <v>13</v>
      </c>
      <c r="G11" s="131" t="s">
        <v>3</v>
      </c>
      <c r="H11" s="132"/>
      <c r="I11" s="133"/>
      <c r="J11" s="140" t="s">
        <v>6</v>
      </c>
      <c r="K11" s="142" t="s">
        <v>7</v>
      </c>
    </row>
    <row r="12" spans="1:11" ht="18" customHeight="1" x14ac:dyDescent="0.3">
      <c r="B12" s="23" t="s">
        <v>78</v>
      </c>
      <c r="C12" s="10" t="s">
        <v>79</v>
      </c>
      <c r="D12" s="10"/>
      <c r="E12" s="24"/>
      <c r="F12" s="130"/>
      <c r="G12" s="134"/>
      <c r="H12" s="135"/>
      <c r="I12" s="136"/>
      <c r="J12" s="141"/>
      <c r="K12" s="143"/>
    </row>
    <row r="13" spans="1:11" ht="18" customHeight="1" x14ac:dyDescent="0.3">
      <c r="B13" s="11">
        <v>300</v>
      </c>
      <c r="C13" s="123" t="str">
        <f>_xlfn.XLOOKUP(B13,'H 7 aanwijzingen'!$A$19:$A$97,'H 7 aanwijzingen'!$B$19:$B$97,"",1)</f>
        <v>Inventaris</v>
      </c>
      <c r="D13" s="124"/>
      <c r="E13" s="125"/>
      <c r="F13" s="92"/>
      <c r="G13" s="144" t="s">
        <v>191</v>
      </c>
      <c r="H13" s="144"/>
      <c r="I13" s="144"/>
      <c r="J13" s="93"/>
      <c r="K13" s="68">
        <v>2000</v>
      </c>
    </row>
    <row r="14" spans="1:11" ht="18" customHeight="1" x14ac:dyDescent="0.3">
      <c r="B14" s="11">
        <v>310</v>
      </c>
      <c r="C14" s="123" t="str">
        <f>_xlfn.XLOOKUP(B14,'H 7 aanwijzingen'!$A$19:$A$97,'H 7 aanwijzingen'!$B$19:$B$97,"",1)</f>
        <v>Cumulatieve afschrijving inventaris</v>
      </c>
      <c r="D14" s="124"/>
      <c r="E14" s="125"/>
      <c r="F14" s="94"/>
      <c r="G14" s="179" t="s">
        <v>191</v>
      </c>
      <c r="H14" s="180"/>
      <c r="I14" s="181"/>
      <c r="J14" s="95">
        <v>1750</v>
      </c>
      <c r="K14" s="96"/>
    </row>
    <row r="15" spans="1:11" ht="18" customHeight="1" x14ac:dyDescent="0.3">
      <c r="B15" s="11">
        <v>4120</v>
      </c>
      <c r="C15" s="123" t="str">
        <f>_xlfn.XLOOKUP(B15,'H 7 aanwijzingen'!$A$19:$A$97,'H 7 aanwijzingen'!$B$19:$B$97,"",1)</f>
        <v>Boekresultaat vaste activa</v>
      </c>
      <c r="D15" s="124"/>
      <c r="E15" s="125"/>
      <c r="F15" s="97"/>
      <c r="G15" s="176" t="s">
        <v>191</v>
      </c>
      <c r="H15" s="177"/>
      <c r="I15" s="178"/>
      <c r="J15" s="68">
        <v>50</v>
      </c>
      <c r="K15" s="68"/>
    </row>
    <row r="16" spans="1:11" ht="18" customHeight="1" x14ac:dyDescent="0.3">
      <c r="B16" s="11">
        <v>1650</v>
      </c>
      <c r="C16" s="123" t="str">
        <f>_xlfn.XLOOKUP(B16,'H 7 aanwijzingen'!$A$19:$A$97,'H 7 aanwijzingen'!$B$19:$B$97,"",1)</f>
        <v>Verschuldigde omzetbelasting hoog</v>
      </c>
      <c r="D16" s="124"/>
      <c r="E16" s="125"/>
      <c r="F16" s="76"/>
      <c r="G16" s="182" t="s">
        <v>192</v>
      </c>
      <c r="H16" s="182"/>
      <c r="I16" s="182"/>
      <c r="J16" s="68"/>
      <c r="K16" s="68">
        <v>42</v>
      </c>
    </row>
    <row r="17" spans="1:11" ht="18" customHeight="1" x14ac:dyDescent="0.3">
      <c r="B17" s="11">
        <v>1100</v>
      </c>
      <c r="C17" s="123" t="str">
        <f>_xlfn.XLOOKUP(B17,'H 7 aanwijzingen'!$A$19:$A$97,'H 7 aanwijzingen'!$B$19:$B$97,"",1)</f>
        <v>Debiteuren</v>
      </c>
      <c r="D17" s="124"/>
      <c r="E17" s="125"/>
      <c r="F17" s="98">
        <v>11039</v>
      </c>
      <c r="G17" s="176" t="s">
        <v>191</v>
      </c>
      <c r="H17" s="177"/>
      <c r="I17" s="178"/>
      <c r="J17" s="68">
        <v>242</v>
      </c>
      <c r="K17" s="67"/>
    </row>
    <row r="18" spans="1:11" ht="18" customHeight="1" x14ac:dyDescent="0.3">
      <c r="B18" s="11"/>
      <c r="C18" s="123" t="str">
        <f>_xlfn.XLOOKUP(B18,'H 7 aanwijzingen'!$A$19:$A$97,'H 7 aanwijzingen'!$B$19:$B$97,"",1)</f>
        <v/>
      </c>
      <c r="D18" s="124"/>
      <c r="E18" s="125"/>
      <c r="F18" s="12"/>
      <c r="G18" s="145"/>
      <c r="H18" s="146"/>
      <c r="I18" s="147"/>
      <c r="J18" s="13"/>
      <c r="K18" s="14"/>
    </row>
    <row r="21" spans="1:11" ht="18" customHeight="1" x14ac:dyDescent="0.3">
      <c r="B21" s="29" t="s">
        <v>148</v>
      </c>
    </row>
    <row r="22" spans="1:11" ht="18" customHeight="1" x14ac:dyDescent="0.3">
      <c r="A22" s="28" t="s">
        <v>8</v>
      </c>
      <c r="B22" s="1" t="s">
        <v>149</v>
      </c>
    </row>
    <row r="23" spans="1:11" ht="18" customHeight="1" x14ac:dyDescent="0.3">
      <c r="B23" s="137" t="s">
        <v>14</v>
      </c>
      <c r="C23" s="138"/>
      <c r="D23" s="138"/>
      <c r="E23" s="138"/>
      <c r="F23" s="138"/>
      <c r="G23" s="139"/>
      <c r="H23" s="139"/>
      <c r="I23" s="139"/>
      <c r="J23" s="139"/>
      <c r="K23" s="16" t="s">
        <v>15</v>
      </c>
    </row>
    <row r="24" spans="1:11" ht="18" customHeight="1" x14ac:dyDescent="0.3">
      <c r="B24" s="126" t="s">
        <v>16</v>
      </c>
      <c r="C24" s="127"/>
      <c r="D24" s="127"/>
      <c r="E24" s="128"/>
      <c r="F24" s="129" t="s">
        <v>13</v>
      </c>
      <c r="G24" s="131" t="s">
        <v>3</v>
      </c>
      <c r="H24" s="132"/>
      <c r="I24" s="133"/>
      <c r="J24" s="140" t="s">
        <v>6</v>
      </c>
      <c r="K24" s="142" t="s">
        <v>7</v>
      </c>
    </row>
    <row r="25" spans="1:11" ht="18" customHeight="1" x14ac:dyDescent="0.3">
      <c r="B25" s="23" t="s">
        <v>78</v>
      </c>
      <c r="C25" s="10" t="s">
        <v>79</v>
      </c>
      <c r="D25" s="10"/>
      <c r="E25" s="24"/>
      <c r="F25" s="130"/>
      <c r="G25" s="134"/>
      <c r="H25" s="135"/>
      <c r="I25" s="136"/>
      <c r="J25" s="141"/>
      <c r="K25" s="143"/>
    </row>
    <row r="26" spans="1:11" ht="18" customHeight="1" x14ac:dyDescent="0.3">
      <c r="B26" s="11">
        <v>300</v>
      </c>
      <c r="C26" s="123" t="str">
        <f>_xlfn.XLOOKUP(B26,'H 7 aanwijzingen'!$A$19:$A$97,'H 7 aanwijzingen'!$B$19:$B$97,"",1)</f>
        <v>Inventaris</v>
      </c>
      <c r="D26" s="124"/>
      <c r="E26" s="125"/>
      <c r="F26" s="63"/>
      <c r="G26" s="148" t="s">
        <v>193</v>
      </c>
      <c r="H26" s="148"/>
      <c r="I26" s="148"/>
      <c r="J26" s="64">
        <v>2580</v>
      </c>
      <c r="K26" s="65"/>
    </row>
    <row r="27" spans="1:11" ht="18" customHeight="1" x14ac:dyDescent="0.3">
      <c r="B27" s="11">
        <v>1600</v>
      </c>
      <c r="C27" s="123" t="str">
        <f>_xlfn.XLOOKUP(B27,'H 7 aanwijzingen'!$A$19:$A$97,'H 7 aanwijzingen'!$B$19:$B$97,"",1)</f>
        <v>Te verrekenen omzetbelasting</v>
      </c>
      <c r="D27" s="124"/>
      <c r="E27" s="125"/>
      <c r="F27" s="63"/>
      <c r="G27" s="148" t="s">
        <v>194</v>
      </c>
      <c r="H27" s="148"/>
      <c r="I27" s="148"/>
      <c r="J27" s="64">
        <v>541.79999999999995</v>
      </c>
      <c r="K27" s="65"/>
    </row>
    <row r="28" spans="1:11" ht="18" customHeight="1" x14ac:dyDescent="0.3">
      <c r="B28" s="11">
        <v>1400</v>
      </c>
      <c r="C28" s="123" t="str">
        <f>_xlfn.XLOOKUP(B28,'H 7 aanwijzingen'!$A$19:$A$97,'H 7 aanwijzingen'!$B$19:$B$97,"",1)</f>
        <v>Crediteuren</v>
      </c>
      <c r="D28" s="124"/>
      <c r="E28" s="125"/>
      <c r="F28" s="63">
        <v>14035</v>
      </c>
      <c r="G28" s="148">
        <v>5896</v>
      </c>
      <c r="H28" s="148"/>
      <c r="I28" s="148"/>
      <c r="J28" s="64"/>
      <c r="K28" s="65">
        <v>3121.8</v>
      </c>
    </row>
    <row r="29" spans="1:11" ht="18" customHeight="1" x14ac:dyDescent="0.3">
      <c r="B29" s="11"/>
      <c r="C29" s="123" t="str">
        <f>_xlfn.XLOOKUP(B29,'H 7 aanwijzingen'!$A$19:$A$97,'H 7 aanwijzingen'!$B$19:$B$97,"",1)</f>
        <v/>
      </c>
      <c r="D29" s="124"/>
      <c r="E29" s="125"/>
      <c r="F29" s="12"/>
      <c r="G29" s="169"/>
      <c r="H29" s="170"/>
      <c r="I29" s="171"/>
      <c r="J29" s="13"/>
      <c r="K29" s="14"/>
    </row>
    <row r="30" spans="1:11" ht="18" customHeight="1" x14ac:dyDescent="0.3"/>
    <row r="31" spans="1:11" ht="18" customHeight="1" x14ac:dyDescent="0.3">
      <c r="A31" s="28" t="s">
        <v>12</v>
      </c>
      <c r="B31" s="1" t="s">
        <v>245</v>
      </c>
    </row>
    <row r="32" spans="1:11" ht="18" customHeight="1" x14ac:dyDescent="0.3">
      <c r="B32" s="137" t="s">
        <v>14</v>
      </c>
      <c r="C32" s="138"/>
      <c r="D32" s="138"/>
      <c r="E32" s="138"/>
      <c r="F32" s="138"/>
      <c r="G32" s="139"/>
      <c r="H32" s="139"/>
      <c r="I32" s="139"/>
      <c r="J32" s="139"/>
      <c r="K32" s="16" t="s">
        <v>15</v>
      </c>
    </row>
    <row r="33" spans="1:11" ht="18" customHeight="1" x14ac:dyDescent="0.3">
      <c r="B33" s="126" t="s">
        <v>16</v>
      </c>
      <c r="C33" s="127"/>
      <c r="D33" s="127"/>
      <c r="E33" s="128"/>
      <c r="F33" s="129" t="s">
        <v>13</v>
      </c>
      <c r="G33" s="131" t="s">
        <v>3</v>
      </c>
      <c r="H33" s="132"/>
      <c r="I33" s="133"/>
      <c r="J33" s="140" t="s">
        <v>6</v>
      </c>
      <c r="K33" s="142" t="s">
        <v>7</v>
      </c>
    </row>
    <row r="34" spans="1:11" ht="18" customHeight="1" x14ac:dyDescent="0.3">
      <c r="B34" s="23" t="s">
        <v>78</v>
      </c>
      <c r="C34" s="10" t="s">
        <v>79</v>
      </c>
      <c r="D34" s="10"/>
      <c r="E34" s="24"/>
      <c r="F34" s="130"/>
      <c r="G34" s="134"/>
      <c r="H34" s="135"/>
      <c r="I34" s="136"/>
      <c r="J34" s="141"/>
      <c r="K34" s="143"/>
    </row>
    <row r="35" spans="1:11" ht="18" customHeight="1" x14ac:dyDescent="0.3">
      <c r="B35" s="11">
        <v>4100</v>
      </c>
      <c r="C35" s="123" t="str">
        <f>_xlfn.XLOOKUP(B35,'H 7 aanwijzingen'!$A$19:$A$97,'H 7 aanwijzingen'!$B$19:$B$97,"",1)</f>
        <v>Afschrijvingskosten vaste activa</v>
      </c>
      <c r="D35" s="124"/>
      <c r="E35" s="125"/>
      <c r="F35" s="12"/>
      <c r="G35" s="148" t="s">
        <v>193</v>
      </c>
      <c r="H35" s="148"/>
      <c r="I35" s="148"/>
      <c r="J35" s="64">
        <v>43</v>
      </c>
      <c r="K35" s="65"/>
    </row>
    <row r="36" spans="1:11" ht="18" customHeight="1" x14ac:dyDescent="0.3">
      <c r="B36" s="11">
        <v>310</v>
      </c>
      <c r="C36" s="123" t="str">
        <f>_xlfn.XLOOKUP(B36,'H 7 aanwijzingen'!$A$19:$A$97,'H 7 aanwijzingen'!$B$19:$B$97,"",1)</f>
        <v>Cumulatieve afschrijving inventaris</v>
      </c>
      <c r="D36" s="124"/>
      <c r="E36" s="125"/>
      <c r="F36" s="12"/>
      <c r="G36" s="148" t="str">
        <f>G35</f>
        <v>Kledingrekken X4</v>
      </c>
      <c r="H36" s="148"/>
      <c r="I36" s="148"/>
      <c r="J36" s="64"/>
      <c r="K36" s="65">
        <v>43</v>
      </c>
    </row>
    <row r="37" spans="1:11" ht="18" customHeight="1" x14ac:dyDescent="0.3">
      <c r="B37" s="11"/>
      <c r="C37" s="123" t="str">
        <f>_xlfn.XLOOKUP(B37,'H 7 aanwijzingen'!$A$19:$A$97,'H 7 aanwijzingen'!$B$19:$B$97,"",1)</f>
        <v/>
      </c>
      <c r="D37" s="124"/>
      <c r="E37" s="125"/>
      <c r="F37" s="12"/>
      <c r="G37" s="169"/>
      <c r="H37" s="170"/>
      <c r="I37" s="171"/>
      <c r="J37" s="13"/>
      <c r="K37" s="14"/>
    </row>
    <row r="38" spans="1:11" ht="18" customHeight="1" x14ac:dyDescent="0.3">
      <c r="B38" s="17"/>
      <c r="C38" s="18"/>
      <c r="D38" s="18"/>
      <c r="E38" s="18"/>
      <c r="F38" s="19"/>
      <c r="G38" s="22"/>
      <c r="H38" s="22"/>
      <c r="I38" s="22"/>
      <c r="J38" s="15"/>
      <c r="K38" s="21"/>
    </row>
    <row r="39" spans="1:11" ht="18" customHeight="1" x14ac:dyDescent="0.3">
      <c r="A39" s="28" t="s">
        <v>9</v>
      </c>
      <c r="B39" s="1" t="s">
        <v>246</v>
      </c>
      <c r="C39" s="57"/>
      <c r="D39" s="1"/>
      <c r="E39" s="1"/>
      <c r="F39" s="1"/>
    </row>
    <row r="40" spans="1:11" ht="18" customHeight="1" x14ac:dyDescent="0.25">
      <c r="B40" s="101" t="s">
        <v>173</v>
      </c>
      <c r="C40" s="1" t="s">
        <v>19</v>
      </c>
      <c r="D40" s="1"/>
      <c r="E40" s="1"/>
      <c r="F40" s="99">
        <v>2580</v>
      </c>
      <c r="G40" s="30" t="s">
        <v>195</v>
      </c>
    </row>
    <row r="41" spans="1:11" ht="18" customHeight="1" x14ac:dyDescent="0.25">
      <c r="B41" s="101" t="s">
        <v>174</v>
      </c>
      <c r="C41" s="1" t="s">
        <v>20</v>
      </c>
      <c r="D41" s="1"/>
      <c r="E41" s="1"/>
      <c r="F41" s="100">
        <f>48*43</f>
        <v>2064</v>
      </c>
      <c r="G41" s="30" t="s">
        <v>196</v>
      </c>
      <c r="H41" s="30" t="s">
        <v>197</v>
      </c>
    </row>
    <row r="42" spans="1:11" ht="18" customHeight="1" x14ac:dyDescent="0.3">
      <c r="C42" s="1" t="s">
        <v>198</v>
      </c>
      <c r="D42" s="1"/>
      <c r="E42" s="1"/>
      <c r="F42" s="99">
        <f>F40-F41</f>
        <v>516</v>
      </c>
    </row>
    <row r="43" spans="1:11" ht="18" customHeight="1" x14ac:dyDescent="0.3"/>
    <row r="44" spans="1:11" ht="18" customHeight="1" x14ac:dyDescent="0.3">
      <c r="A44" s="28" t="s">
        <v>10</v>
      </c>
      <c r="B44" s="20" t="s">
        <v>146</v>
      </c>
    </row>
    <row r="45" spans="1:11" ht="18" customHeight="1" x14ac:dyDescent="0.3">
      <c r="B45" s="72"/>
      <c r="C45" s="30" t="s">
        <v>198</v>
      </c>
      <c r="D45" s="90">
        <v>516</v>
      </c>
      <c r="E45" s="72"/>
      <c r="F45" s="72"/>
      <c r="G45" s="72"/>
      <c r="H45" s="72"/>
      <c r="I45" s="72"/>
    </row>
    <row r="46" spans="1:11" ht="18" customHeight="1" x14ac:dyDescent="0.3">
      <c r="B46" s="72"/>
      <c r="C46" s="30" t="s">
        <v>199</v>
      </c>
      <c r="D46" s="91">
        <v>250</v>
      </c>
      <c r="E46" s="72"/>
      <c r="F46" s="72"/>
      <c r="G46" s="72"/>
      <c r="H46" s="72"/>
      <c r="I46" s="72"/>
    </row>
    <row r="47" spans="1:11" ht="18" customHeight="1" x14ac:dyDescent="0.3">
      <c r="B47" s="72"/>
      <c r="C47" s="30" t="s">
        <v>200</v>
      </c>
      <c r="D47" s="90">
        <f>D45-D46</f>
        <v>266</v>
      </c>
      <c r="E47" s="72"/>
      <c r="F47" s="72"/>
      <c r="G47" s="72"/>
      <c r="H47" s="72"/>
      <c r="I47" s="72"/>
    </row>
    <row r="48" spans="1:11" ht="18" customHeight="1" x14ac:dyDescent="0.3"/>
    <row r="49" spans="1:11" ht="18" customHeight="1" x14ac:dyDescent="0.3">
      <c r="A49" s="28" t="s">
        <v>118</v>
      </c>
      <c r="B49" s="1" t="s">
        <v>150</v>
      </c>
    </row>
    <row r="50" spans="1:11" ht="18" customHeight="1" x14ac:dyDescent="0.3">
      <c r="B50" s="137" t="s">
        <v>14</v>
      </c>
      <c r="C50" s="138"/>
      <c r="D50" s="138"/>
      <c r="E50" s="138"/>
      <c r="F50" s="138"/>
      <c r="G50" s="139"/>
      <c r="H50" s="139"/>
      <c r="I50" s="139"/>
      <c r="J50" s="139"/>
      <c r="K50" s="16" t="s">
        <v>15</v>
      </c>
    </row>
    <row r="51" spans="1:11" ht="18" customHeight="1" x14ac:dyDescent="0.3">
      <c r="B51" s="126" t="s">
        <v>16</v>
      </c>
      <c r="C51" s="127"/>
      <c r="D51" s="127"/>
      <c r="E51" s="128"/>
      <c r="F51" s="129" t="s">
        <v>13</v>
      </c>
      <c r="G51" s="131" t="s">
        <v>3</v>
      </c>
      <c r="H51" s="132"/>
      <c r="I51" s="133"/>
      <c r="J51" s="140" t="s">
        <v>6</v>
      </c>
      <c r="K51" s="142" t="s">
        <v>7</v>
      </c>
    </row>
    <row r="52" spans="1:11" ht="18" customHeight="1" x14ac:dyDescent="0.3">
      <c r="B52" s="23" t="s">
        <v>78</v>
      </c>
      <c r="C52" s="10" t="s">
        <v>79</v>
      </c>
      <c r="D52" s="10"/>
      <c r="E52" s="24"/>
      <c r="F52" s="130"/>
      <c r="G52" s="134"/>
      <c r="H52" s="135"/>
      <c r="I52" s="136"/>
      <c r="J52" s="141"/>
      <c r="K52" s="143"/>
    </row>
    <row r="53" spans="1:11" ht="18" customHeight="1" x14ac:dyDescent="0.3">
      <c r="B53" s="11">
        <v>300</v>
      </c>
      <c r="C53" s="123" t="str">
        <f>_xlfn.XLOOKUP(B53,'H 7 aanwijzingen'!$A$19:$A$97,'H 7 aanwijzingen'!$B$19:$B$97,"",1)</f>
        <v>Inventaris</v>
      </c>
      <c r="D53" s="124"/>
      <c r="E53" s="125"/>
      <c r="F53" s="92"/>
      <c r="G53" s="144" t="s">
        <v>191</v>
      </c>
      <c r="H53" s="144"/>
      <c r="I53" s="144"/>
      <c r="J53" s="93"/>
      <c r="K53" s="68">
        <v>2580</v>
      </c>
    </row>
    <row r="54" spans="1:11" ht="18" customHeight="1" x14ac:dyDescent="0.3">
      <c r="B54" s="11">
        <v>310</v>
      </c>
      <c r="C54" s="123" t="str">
        <f>_xlfn.XLOOKUP(B54,'H 7 aanwijzingen'!$A$19:$A$97,'H 7 aanwijzingen'!$B$19:$B$97,"",1)</f>
        <v>Cumulatieve afschrijving inventaris</v>
      </c>
      <c r="D54" s="124"/>
      <c r="E54" s="125"/>
      <c r="F54" s="94"/>
      <c r="G54" s="179" t="s">
        <v>191</v>
      </c>
      <c r="H54" s="180"/>
      <c r="I54" s="181"/>
      <c r="J54" s="95">
        <v>2064</v>
      </c>
      <c r="K54" s="96"/>
    </row>
    <row r="55" spans="1:11" ht="18" customHeight="1" x14ac:dyDescent="0.3">
      <c r="B55" s="11">
        <v>4120</v>
      </c>
      <c r="C55" s="123" t="str">
        <f>_xlfn.XLOOKUP(B55,'H 7 aanwijzingen'!$A$19:$A$97,'H 7 aanwijzingen'!$B$19:$B$97,"",1)</f>
        <v>Boekresultaat vaste activa</v>
      </c>
      <c r="D55" s="124"/>
      <c r="E55" s="125"/>
      <c r="F55" s="97"/>
      <c r="G55" s="176" t="s">
        <v>191</v>
      </c>
      <c r="H55" s="177"/>
      <c r="I55" s="178"/>
      <c r="J55" s="68">
        <v>266</v>
      </c>
      <c r="K55" s="68"/>
    </row>
    <row r="56" spans="1:11" ht="18" customHeight="1" x14ac:dyDescent="0.3">
      <c r="B56" s="11">
        <v>1650</v>
      </c>
      <c r="C56" s="123" t="str">
        <f>_xlfn.XLOOKUP(B56,'H 7 aanwijzingen'!$A$19:$A$97,'H 7 aanwijzingen'!$B$19:$B$97,"",1)</f>
        <v>Verschuldigde omzetbelasting hoog</v>
      </c>
      <c r="D56" s="124"/>
      <c r="E56" s="125"/>
      <c r="F56" s="76"/>
      <c r="G56" s="182" t="s">
        <v>201</v>
      </c>
      <c r="H56" s="182"/>
      <c r="I56" s="182"/>
      <c r="J56" s="68"/>
      <c r="K56" s="68">
        <v>52.5</v>
      </c>
    </row>
    <row r="57" spans="1:11" ht="18" customHeight="1" x14ac:dyDescent="0.3">
      <c r="B57" s="11">
        <v>1100</v>
      </c>
      <c r="C57" s="123" t="str">
        <f>_xlfn.XLOOKUP(B57,'H 7 aanwijzingen'!$A$19:$A$97,'H 7 aanwijzingen'!$B$19:$B$97,"",1)</f>
        <v>Debiteuren</v>
      </c>
      <c r="D57" s="124"/>
      <c r="E57" s="125"/>
      <c r="F57" s="98">
        <v>11075</v>
      </c>
      <c r="G57" s="176" t="s">
        <v>191</v>
      </c>
      <c r="H57" s="177"/>
      <c r="I57" s="178"/>
      <c r="J57" s="68">
        <v>302.5</v>
      </c>
      <c r="K57" s="67"/>
    </row>
    <row r="58" spans="1:11" ht="18" customHeight="1" x14ac:dyDescent="0.3">
      <c r="B58" s="11"/>
      <c r="C58" s="123" t="str">
        <f>_xlfn.XLOOKUP(B58,'H 7 aanwijzingen'!$A$19:$A$97,'H 7 aanwijzingen'!$B$19:$B$97,"",1)</f>
        <v/>
      </c>
      <c r="D58" s="124"/>
      <c r="E58" s="125"/>
      <c r="F58" s="12"/>
      <c r="G58" s="145"/>
      <c r="H58" s="146"/>
      <c r="I58" s="147"/>
      <c r="J58" s="13"/>
      <c r="K58" s="14"/>
    </row>
    <row r="59" spans="1:11" ht="18" customHeight="1" x14ac:dyDescent="0.3"/>
  </sheetData>
  <mergeCells count="64">
    <mergeCell ref="B6:D6"/>
    <mergeCell ref="B7:D7"/>
    <mergeCell ref="B10:J10"/>
    <mergeCell ref="G13:I13"/>
    <mergeCell ref="J11:J12"/>
    <mergeCell ref="B32:J32"/>
    <mergeCell ref="F33:F34"/>
    <mergeCell ref="G33:I34"/>
    <mergeCell ref="J33:J34"/>
    <mergeCell ref="G14:I14"/>
    <mergeCell ref="G18:I18"/>
    <mergeCell ref="B23:J23"/>
    <mergeCell ref="J24:J25"/>
    <mergeCell ref="C18:E18"/>
    <mergeCell ref="C16:E16"/>
    <mergeCell ref="C17:E17"/>
    <mergeCell ref="G16:I16"/>
    <mergeCell ref="G17:I17"/>
    <mergeCell ref="G35:I35"/>
    <mergeCell ref="G36:I36"/>
    <mergeCell ref="B50:J50"/>
    <mergeCell ref="G53:I53"/>
    <mergeCell ref="C53:E53"/>
    <mergeCell ref="K11:K12"/>
    <mergeCell ref="C13:E13"/>
    <mergeCell ref="C14:E14"/>
    <mergeCell ref="C15:E15"/>
    <mergeCell ref="G15:I15"/>
    <mergeCell ref="B11:E11"/>
    <mergeCell ref="F11:F12"/>
    <mergeCell ref="G11:I12"/>
    <mergeCell ref="K24:K25"/>
    <mergeCell ref="C26:E26"/>
    <mergeCell ref="C27:E27"/>
    <mergeCell ref="C28:E28"/>
    <mergeCell ref="C29:E29"/>
    <mergeCell ref="G29:I29"/>
    <mergeCell ref="B24:E24"/>
    <mergeCell ref="F24:F25"/>
    <mergeCell ref="G24:I25"/>
    <mergeCell ref="G26:I26"/>
    <mergeCell ref="G27:I27"/>
    <mergeCell ref="G28:I28"/>
    <mergeCell ref="C58:E58"/>
    <mergeCell ref="G58:I58"/>
    <mergeCell ref="K33:K34"/>
    <mergeCell ref="C35:E35"/>
    <mergeCell ref="C36:E36"/>
    <mergeCell ref="C37:E37"/>
    <mergeCell ref="G37:I37"/>
    <mergeCell ref="B51:E51"/>
    <mergeCell ref="F51:F52"/>
    <mergeCell ref="G51:I52"/>
    <mergeCell ref="J51:J52"/>
    <mergeCell ref="K51:K52"/>
    <mergeCell ref="G54:I54"/>
    <mergeCell ref="G56:I56"/>
    <mergeCell ref="G57:I57"/>
    <mergeCell ref="B33:E33"/>
    <mergeCell ref="C54:E54"/>
    <mergeCell ref="C55:E55"/>
    <mergeCell ref="G55:I55"/>
    <mergeCell ref="C56:E56"/>
    <mergeCell ref="C57:E57"/>
  </mergeCells>
  <pageMargins left="0.7" right="0.7" top="0.75" bottom="0.75" header="0.3" footer="0.3"/>
  <ignoredErrors>
    <ignoredError sqref="B40:B4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2C10-938E-4259-B02A-B5F4F296722E}">
  <dimension ref="A1:K96"/>
  <sheetViews>
    <sheetView showGridLines="0" topLeftCell="A29" workbookViewId="0">
      <selection activeCell="I54" sqref="I54"/>
    </sheetView>
  </sheetViews>
  <sheetFormatPr defaultColWidth="8.88671875" defaultRowHeight="15" x14ac:dyDescent="0.3"/>
  <cols>
    <col min="1" max="1" width="2.88671875" style="28" customWidth="1"/>
    <col min="2" max="2" width="13.33203125" style="30" customWidth="1"/>
    <col min="3" max="3" width="11.6640625" style="30" customWidth="1"/>
    <col min="4" max="4" width="10.109375" style="30" customWidth="1"/>
    <col min="5" max="5" width="17.44140625" style="30" customWidth="1"/>
    <col min="6" max="6" width="11.88671875" style="30" customWidth="1"/>
    <col min="7" max="7" width="12" style="30" customWidth="1"/>
    <col min="8" max="8" width="12.33203125" style="30" customWidth="1"/>
    <col min="9" max="9" width="16.6640625" style="30" customWidth="1"/>
    <col min="10" max="10" width="12.5546875" style="30" customWidth="1"/>
    <col min="11" max="11" width="13.5546875" style="30" customWidth="1"/>
    <col min="12" max="12" width="10.6640625" style="30" customWidth="1"/>
    <col min="13" max="13" width="2.44140625" style="30" customWidth="1"/>
    <col min="14" max="16384" width="8.88671875" style="30"/>
  </cols>
  <sheetData>
    <row r="1" spans="1:11" x14ac:dyDescent="0.3">
      <c r="B1" s="29" t="s">
        <v>170</v>
      </c>
      <c r="D1" s="29" t="s">
        <v>151</v>
      </c>
    </row>
    <row r="2" spans="1:11" x14ac:dyDescent="0.3">
      <c r="B2" s="29"/>
      <c r="D2" s="29"/>
    </row>
    <row r="3" spans="1:11" x14ac:dyDescent="0.3">
      <c r="B3" s="29" t="s">
        <v>152</v>
      </c>
    </row>
    <row r="4" spans="1:11" x14ac:dyDescent="0.3">
      <c r="A4" s="28" t="s">
        <v>8</v>
      </c>
      <c r="B4" s="1" t="s">
        <v>153</v>
      </c>
    </row>
    <row r="5" spans="1:11" ht="10.95" customHeight="1" x14ac:dyDescent="0.3">
      <c r="A5" s="25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x14ac:dyDescent="0.3">
      <c r="A6" s="25"/>
      <c r="B6" s="39" t="s">
        <v>136</v>
      </c>
      <c r="C6" s="38"/>
      <c r="D6" s="38"/>
      <c r="E6" s="38"/>
      <c r="F6" s="38"/>
      <c r="G6" s="38"/>
      <c r="H6" s="38"/>
      <c r="I6" s="38"/>
      <c r="J6" s="38"/>
      <c r="K6" s="38"/>
    </row>
    <row r="7" spans="1:11" ht="10.95" customHeight="1" x14ac:dyDescent="0.3">
      <c r="A7" s="25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8" customHeight="1" x14ac:dyDescent="0.3">
      <c r="A8" s="25"/>
      <c r="B8" s="40" t="s">
        <v>121</v>
      </c>
      <c r="C8" s="74">
        <v>14030</v>
      </c>
      <c r="D8" s="172" t="s">
        <v>202</v>
      </c>
      <c r="E8" s="172"/>
      <c r="F8" s="38"/>
      <c r="G8" s="38"/>
      <c r="H8" s="38"/>
      <c r="I8" s="38"/>
      <c r="J8" s="38"/>
      <c r="K8" s="38"/>
    </row>
    <row r="9" spans="1:11" ht="10.95" customHeight="1" x14ac:dyDescent="0.3">
      <c r="A9" s="25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8" customHeight="1" x14ac:dyDescent="0.3">
      <c r="A10" s="25"/>
      <c r="B10" s="40" t="s">
        <v>0</v>
      </c>
      <c r="C10" s="102">
        <v>50</v>
      </c>
      <c r="D10" s="38"/>
      <c r="E10" s="40" t="s">
        <v>112</v>
      </c>
      <c r="F10" s="103" t="s">
        <v>247</v>
      </c>
      <c r="G10" s="38"/>
      <c r="H10" s="173" t="s">
        <v>113</v>
      </c>
      <c r="I10" s="174"/>
      <c r="J10" s="104" t="s">
        <v>239</v>
      </c>
      <c r="K10" s="38"/>
    </row>
    <row r="11" spans="1:11" ht="18" customHeight="1" x14ac:dyDescent="0.3">
      <c r="A11" s="25"/>
      <c r="B11" s="40" t="s">
        <v>3</v>
      </c>
      <c r="C11" s="74" t="s">
        <v>203</v>
      </c>
      <c r="D11" s="38"/>
      <c r="E11" s="40" t="s">
        <v>122</v>
      </c>
      <c r="F11" s="76" t="s">
        <v>177</v>
      </c>
      <c r="G11" s="38"/>
      <c r="H11" s="173" t="s">
        <v>123</v>
      </c>
      <c r="I11" s="174"/>
      <c r="J11" s="75">
        <v>45474</v>
      </c>
      <c r="K11" s="38"/>
    </row>
    <row r="12" spans="1:11" ht="18" customHeight="1" x14ac:dyDescent="0.3">
      <c r="A12" s="25"/>
      <c r="B12" s="40" t="s">
        <v>124</v>
      </c>
      <c r="C12" s="75">
        <v>45504</v>
      </c>
      <c r="D12" s="38"/>
      <c r="E12" s="40" t="s">
        <v>125</v>
      </c>
      <c r="F12" s="77">
        <v>615</v>
      </c>
      <c r="G12" s="38"/>
      <c r="H12" s="173" t="s">
        <v>4</v>
      </c>
      <c r="I12" s="174"/>
      <c r="J12" s="78">
        <f>I17+I18+I19+I20+J17+J18+J19+J20</f>
        <v>14520</v>
      </c>
      <c r="K12" s="38" t="s">
        <v>126</v>
      </c>
    </row>
    <row r="13" spans="1:11" ht="10.95" customHeight="1" x14ac:dyDescent="0.3">
      <c r="A13" s="25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3">
      <c r="A14" s="25"/>
      <c r="B14" s="39" t="s">
        <v>5</v>
      </c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0.95" customHeight="1" x14ac:dyDescent="0.3">
      <c r="A15" s="25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ht="27.6" x14ac:dyDescent="0.3">
      <c r="A16" s="25"/>
      <c r="B16" s="44" t="s">
        <v>137</v>
      </c>
      <c r="C16" s="175" t="s">
        <v>3</v>
      </c>
      <c r="D16" s="175"/>
      <c r="E16" s="175"/>
      <c r="F16" s="44" t="s">
        <v>1</v>
      </c>
      <c r="G16" s="44" t="s">
        <v>11</v>
      </c>
      <c r="H16" s="44" t="s">
        <v>138</v>
      </c>
      <c r="I16" s="44" t="s">
        <v>4</v>
      </c>
      <c r="J16" s="44" t="s">
        <v>2</v>
      </c>
      <c r="K16" s="38"/>
    </row>
    <row r="17" spans="1:11" ht="18" customHeight="1" x14ac:dyDescent="0.3">
      <c r="A17" s="25"/>
      <c r="B17" s="76" t="s">
        <v>173</v>
      </c>
      <c r="C17" s="185" t="s">
        <v>204</v>
      </c>
      <c r="D17" s="186"/>
      <c r="E17" s="187"/>
      <c r="F17" s="74">
        <v>1</v>
      </c>
      <c r="G17" s="79">
        <v>0.21</v>
      </c>
      <c r="H17" s="80" t="s">
        <v>180</v>
      </c>
      <c r="I17" s="68">
        <v>-12000</v>
      </c>
      <c r="J17" s="68">
        <f>G17*I17</f>
        <v>-2520</v>
      </c>
      <c r="K17" s="38"/>
    </row>
    <row r="18" spans="1:11" ht="18" customHeight="1" x14ac:dyDescent="0.3">
      <c r="A18" s="25"/>
      <c r="B18" s="76" t="s">
        <v>174</v>
      </c>
      <c r="C18" s="105" t="s">
        <v>204</v>
      </c>
      <c r="D18" s="106"/>
      <c r="E18" s="107"/>
      <c r="F18" s="74">
        <v>1</v>
      </c>
      <c r="G18" s="79">
        <v>0.21</v>
      </c>
      <c r="H18" s="80" t="str">
        <f>H17</f>
        <v>excl./hoog</v>
      </c>
      <c r="I18" s="68">
        <v>9000</v>
      </c>
      <c r="J18" s="68">
        <f t="shared" ref="J18:J20" si="0">G18*I18</f>
        <v>1890</v>
      </c>
      <c r="K18" s="38"/>
    </row>
    <row r="19" spans="1:11" ht="18" customHeight="1" x14ac:dyDescent="0.3">
      <c r="A19" s="25"/>
      <c r="B19" s="76" t="s">
        <v>173</v>
      </c>
      <c r="C19" s="105" t="s">
        <v>205</v>
      </c>
      <c r="D19" s="106"/>
      <c r="E19" s="107"/>
      <c r="F19" s="74">
        <v>1</v>
      </c>
      <c r="G19" s="79">
        <v>0.21</v>
      </c>
      <c r="H19" s="80" t="str">
        <f>H18</f>
        <v>excl./hoog</v>
      </c>
      <c r="I19" s="68">
        <v>16000</v>
      </c>
      <c r="J19" s="68">
        <f t="shared" si="0"/>
        <v>3360</v>
      </c>
      <c r="K19" s="38"/>
    </row>
    <row r="20" spans="1:11" ht="18" customHeight="1" x14ac:dyDescent="0.3">
      <c r="A20" s="25"/>
      <c r="B20" s="76" t="s">
        <v>206</v>
      </c>
      <c r="C20" s="105" t="s">
        <v>204</v>
      </c>
      <c r="D20" s="106"/>
      <c r="E20" s="107"/>
      <c r="F20" s="74">
        <v>1</v>
      </c>
      <c r="G20" s="79">
        <v>0.21</v>
      </c>
      <c r="H20" s="80" t="str">
        <f>H19</f>
        <v>excl./hoog</v>
      </c>
      <c r="I20" s="68">
        <v>-1000</v>
      </c>
      <c r="J20" s="68">
        <f t="shared" si="0"/>
        <v>-210</v>
      </c>
      <c r="K20" s="38"/>
    </row>
    <row r="21" spans="1:11" ht="18" customHeight="1" x14ac:dyDescent="0.3">
      <c r="A21" s="25"/>
      <c r="B21" s="36"/>
      <c r="C21" s="58"/>
      <c r="D21" s="59"/>
      <c r="E21" s="60"/>
      <c r="F21" s="32"/>
      <c r="G21" s="45"/>
      <c r="H21" s="46"/>
      <c r="I21" s="37"/>
      <c r="J21" s="37"/>
      <c r="K21" s="38"/>
    </row>
    <row r="22" spans="1:11" ht="10.95" customHeight="1" x14ac:dyDescent="0.3">
      <c r="A22" s="25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4" spans="1:11" x14ac:dyDescent="0.3">
      <c r="A24" s="28" t="s">
        <v>12</v>
      </c>
      <c r="B24" s="1" t="s">
        <v>154</v>
      </c>
    </row>
    <row r="25" spans="1:11" ht="15.6" x14ac:dyDescent="0.3">
      <c r="B25" s="137" t="s">
        <v>14</v>
      </c>
      <c r="C25" s="138"/>
      <c r="D25" s="138"/>
      <c r="E25" s="138"/>
      <c r="F25" s="138"/>
      <c r="G25" s="139"/>
      <c r="H25" s="139"/>
      <c r="I25" s="139"/>
      <c r="J25" s="139"/>
      <c r="K25" s="16" t="s">
        <v>15</v>
      </c>
    </row>
    <row r="26" spans="1:11" x14ac:dyDescent="0.3">
      <c r="B26" s="126" t="s">
        <v>16</v>
      </c>
      <c r="C26" s="127"/>
      <c r="D26" s="127"/>
      <c r="E26" s="128"/>
      <c r="F26" s="129" t="s">
        <v>13</v>
      </c>
      <c r="G26" s="131" t="s">
        <v>3</v>
      </c>
      <c r="H26" s="132"/>
      <c r="I26" s="133"/>
      <c r="J26" s="140" t="s">
        <v>6</v>
      </c>
      <c r="K26" s="142" t="s">
        <v>7</v>
      </c>
    </row>
    <row r="27" spans="1:11" ht="18" customHeight="1" x14ac:dyDescent="0.3">
      <c r="B27" s="23" t="s">
        <v>78</v>
      </c>
      <c r="C27" s="10" t="s">
        <v>79</v>
      </c>
      <c r="D27" s="10"/>
      <c r="E27" s="24"/>
      <c r="F27" s="130"/>
      <c r="G27" s="134"/>
      <c r="H27" s="135"/>
      <c r="I27" s="136"/>
      <c r="J27" s="141"/>
      <c r="K27" s="143"/>
    </row>
    <row r="28" spans="1:11" ht="18" customHeight="1" x14ac:dyDescent="0.3">
      <c r="B28" s="11">
        <v>300</v>
      </c>
      <c r="C28" s="123" t="str">
        <f>_xlfn.XLOOKUP(B28,'H 7 aanwijzingen'!$A$19:$A$97,'H 7 aanwijzingen'!$B$19:$B$97,"",1)</f>
        <v>Inventaris</v>
      </c>
      <c r="D28" s="124"/>
      <c r="E28" s="125"/>
      <c r="F28" s="108"/>
      <c r="G28" s="144" t="s">
        <v>204</v>
      </c>
      <c r="H28" s="144"/>
      <c r="I28" s="144"/>
      <c r="J28" s="109"/>
      <c r="K28" s="68">
        <v>12000</v>
      </c>
    </row>
    <row r="29" spans="1:11" ht="18" customHeight="1" x14ac:dyDescent="0.3">
      <c r="B29" s="11">
        <v>310</v>
      </c>
      <c r="C29" s="123" t="str">
        <f>_xlfn.XLOOKUP(B29,'H 7 aanwijzingen'!$A$19:$A$97,'H 7 aanwijzingen'!$B$19:$B$97,"",1)</f>
        <v>Cumulatieve afschrijving inventaris</v>
      </c>
      <c r="D29" s="124"/>
      <c r="E29" s="125"/>
      <c r="F29" s="108"/>
      <c r="G29" s="179" t="str">
        <f>G28</f>
        <v>Ingeruilde inventaris</v>
      </c>
      <c r="H29" s="180"/>
      <c r="I29" s="181"/>
      <c r="J29" s="109">
        <v>9000</v>
      </c>
      <c r="K29" s="68"/>
    </row>
    <row r="30" spans="1:11" ht="18" customHeight="1" x14ac:dyDescent="0.3">
      <c r="B30" s="11">
        <v>300</v>
      </c>
      <c r="C30" s="123" t="str">
        <f>_xlfn.XLOOKUP(B30,'H 7 aanwijzingen'!$A$19:$A$97,'H 7 aanwijzingen'!$B$19:$B$97,"",1)</f>
        <v>Inventaris</v>
      </c>
      <c r="D30" s="124"/>
      <c r="E30" s="125"/>
      <c r="F30" s="108"/>
      <c r="G30" s="149" t="s">
        <v>205</v>
      </c>
      <c r="H30" s="158"/>
      <c r="I30" s="159"/>
      <c r="J30" s="109">
        <v>16000</v>
      </c>
      <c r="K30" s="68"/>
    </row>
    <row r="31" spans="1:11" ht="18" customHeight="1" x14ac:dyDescent="0.3">
      <c r="B31" s="11">
        <v>4120</v>
      </c>
      <c r="C31" s="123" t="str">
        <f>_xlfn.XLOOKUP(B31,'H 7 aanwijzingen'!$A$19:$A$97,'H 7 aanwijzingen'!$B$19:$B$97,"",1)</f>
        <v>Boekresultaat vaste activa</v>
      </c>
      <c r="D31" s="124"/>
      <c r="E31" s="125"/>
      <c r="F31" s="76"/>
      <c r="G31" s="188" t="str">
        <f>G29</f>
        <v>Ingeruilde inventaris</v>
      </c>
      <c r="H31" s="177"/>
      <c r="I31" s="178"/>
      <c r="J31" s="68"/>
      <c r="K31" s="68">
        <v>1000</v>
      </c>
    </row>
    <row r="32" spans="1:11" ht="18" customHeight="1" x14ac:dyDescent="0.3">
      <c r="B32" s="11">
        <v>1650</v>
      </c>
      <c r="C32" s="123" t="str">
        <f>_xlfn.XLOOKUP(B32,'H 7 aanwijzingen'!$A$19:$A$97,'H 7 aanwijzingen'!$B$19:$B$97,"",1)</f>
        <v>Verschuldigde omzetbelasting hoog</v>
      </c>
      <c r="D32" s="124"/>
      <c r="E32" s="125"/>
      <c r="F32" s="76"/>
      <c r="G32" s="144" t="s">
        <v>204</v>
      </c>
      <c r="H32" s="144"/>
      <c r="I32" s="144"/>
      <c r="J32" s="68"/>
      <c r="K32" s="68">
        <v>840</v>
      </c>
    </row>
    <row r="33" spans="2:11" ht="18" customHeight="1" x14ac:dyDescent="0.3">
      <c r="B33" s="11">
        <v>1600</v>
      </c>
      <c r="C33" s="123" t="str">
        <f>_xlfn.XLOOKUP(B33,'H 7 aanwijzingen'!$A$19:$A$97,'H 7 aanwijzingen'!$B$19:$B$97,"",1)</f>
        <v>Te verrekenen omzetbelasting</v>
      </c>
      <c r="D33" s="124"/>
      <c r="E33" s="125"/>
      <c r="F33" s="76"/>
      <c r="G33" s="149" t="s">
        <v>202</v>
      </c>
      <c r="H33" s="158"/>
      <c r="I33" s="159"/>
      <c r="J33" s="68">
        <v>3360</v>
      </c>
      <c r="K33" s="68"/>
    </row>
    <row r="34" spans="2:11" ht="18" customHeight="1" x14ac:dyDescent="0.3">
      <c r="B34" s="11">
        <v>1400</v>
      </c>
      <c r="C34" s="123" t="str">
        <f>_xlfn.XLOOKUP(B34,'H 7 aanwijzingen'!$A$19:$A$97,'H 7 aanwijzingen'!$B$19:$B$97,"",1)</f>
        <v>Crediteuren</v>
      </c>
      <c r="D34" s="124"/>
      <c r="E34" s="125"/>
      <c r="F34" s="98">
        <v>14030</v>
      </c>
      <c r="G34" s="188" t="str">
        <f>G31</f>
        <v>Ingeruilde inventaris</v>
      </c>
      <c r="H34" s="177"/>
      <c r="I34" s="178"/>
      <c r="J34" s="68"/>
      <c r="K34" s="68">
        <v>14520</v>
      </c>
    </row>
    <row r="35" spans="2:11" ht="18" customHeight="1" x14ac:dyDescent="0.3">
      <c r="B35" s="11"/>
      <c r="C35" s="123" t="str">
        <f>_xlfn.XLOOKUP(B35,'H 7 aanwijzingen'!$A$19:$A$97,'H 7 aanwijzingen'!$B$19:$B$97,"",1)</f>
        <v/>
      </c>
      <c r="D35" s="124"/>
      <c r="E35" s="125"/>
      <c r="F35" s="12"/>
      <c r="G35" s="169"/>
      <c r="H35" s="170"/>
      <c r="I35" s="171"/>
      <c r="J35" s="13"/>
      <c r="K35" s="14"/>
    </row>
    <row r="38" spans="2:11" x14ac:dyDescent="0.3">
      <c r="B38" s="29" t="s">
        <v>155</v>
      </c>
    </row>
    <row r="39" spans="2:11" x14ac:dyDescent="0.3">
      <c r="B39" s="1" t="s">
        <v>156</v>
      </c>
    </row>
    <row r="40" spans="2:11" ht="15.6" x14ac:dyDescent="0.3">
      <c r="B40" s="137" t="s">
        <v>14</v>
      </c>
      <c r="C40" s="138"/>
      <c r="D40" s="138"/>
      <c r="E40" s="138"/>
      <c r="F40" s="138"/>
      <c r="G40" s="139"/>
      <c r="H40" s="139"/>
      <c r="I40" s="139"/>
      <c r="J40" s="139"/>
      <c r="K40" s="16" t="s">
        <v>15</v>
      </c>
    </row>
    <row r="41" spans="2:11" x14ac:dyDescent="0.3">
      <c r="B41" s="126" t="s">
        <v>16</v>
      </c>
      <c r="C41" s="127"/>
      <c r="D41" s="127"/>
      <c r="E41" s="128"/>
      <c r="F41" s="129" t="s">
        <v>13</v>
      </c>
      <c r="G41" s="131" t="s">
        <v>3</v>
      </c>
      <c r="H41" s="132"/>
      <c r="I41" s="133"/>
      <c r="J41" s="140" t="s">
        <v>6</v>
      </c>
      <c r="K41" s="142" t="s">
        <v>7</v>
      </c>
    </row>
    <row r="42" spans="2:11" ht="18" customHeight="1" x14ac:dyDescent="0.3">
      <c r="B42" s="23" t="s">
        <v>78</v>
      </c>
      <c r="C42" s="10" t="s">
        <v>79</v>
      </c>
      <c r="D42" s="10"/>
      <c r="E42" s="24"/>
      <c r="F42" s="130"/>
      <c r="G42" s="134"/>
      <c r="H42" s="135"/>
      <c r="I42" s="136"/>
      <c r="J42" s="141"/>
      <c r="K42" s="143"/>
    </row>
    <row r="43" spans="2:11" ht="18" customHeight="1" x14ac:dyDescent="0.3">
      <c r="B43" s="11">
        <v>500</v>
      </c>
      <c r="C43" s="123" t="str">
        <f>_xlfn.XLOOKUP(B43,'H 7 aanwijzingen'!$A$19:$A$97,'H 7 aanwijzingen'!$B$19:$B$97,"",1)</f>
        <v>Bedrijfsauto's</v>
      </c>
      <c r="D43" s="124"/>
      <c r="E43" s="125"/>
      <c r="F43" s="108"/>
      <c r="G43" s="185" t="s">
        <v>207</v>
      </c>
      <c r="H43" s="186"/>
      <c r="I43" s="187"/>
      <c r="J43" s="109"/>
      <c r="K43" s="68">
        <v>33000</v>
      </c>
    </row>
    <row r="44" spans="2:11" ht="18" customHeight="1" x14ac:dyDescent="0.3">
      <c r="B44" s="11">
        <v>510</v>
      </c>
      <c r="C44" s="123" t="str">
        <f>_xlfn.XLOOKUP(B44,'H 7 aanwijzingen'!$A$19:$A$97,'H 7 aanwijzingen'!$B$19:$B$97,"",1)</f>
        <v>Cumulatieve afschrijving bedrijfsauto's</v>
      </c>
      <c r="D44" s="124"/>
      <c r="E44" s="125"/>
      <c r="F44" s="108"/>
      <c r="G44" s="105" t="str">
        <f>G43</f>
        <v>Ingeruilde bedrijfsauto</v>
      </c>
      <c r="H44" s="106"/>
      <c r="I44" s="107"/>
      <c r="J44" s="109">
        <v>28750</v>
      </c>
      <c r="K44" s="68"/>
    </row>
    <row r="45" spans="2:11" ht="18" customHeight="1" x14ac:dyDescent="0.3">
      <c r="B45" s="11">
        <v>500</v>
      </c>
      <c r="C45" s="123" t="str">
        <f>_xlfn.XLOOKUP(B45,'H 7 aanwijzingen'!$A$19:$A$97,'H 7 aanwijzingen'!$B$19:$B$97,"",1)</f>
        <v>Bedrijfsauto's</v>
      </c>
      <c r="D45" s="124"/>
      <c r="E45" s="125"/>
      <c r="F45" s="108"/>
      <c r="G45" s="105" t="s">
        <v>208</v>
      </c>
      <c r="H45" s="106"/>
      <c r="I45" s="107"/>
      <c r="J45" s="109">
        <v>36000</v>
      </c>
      <c r="K45" s="68"/>
    </row>
    <row r="46" spans="2:11" ht="18" customHeight="1" x14ac:dyDescent="0.3">
      <c r="B46" s="11">
        <v>4120</v>
      </c>
      <c r="C46" s="123" t="str">
        <f>_xlfn.XLOOKUP(B46,'H 7 aanwijzingen'!$A$19:$A$97,'H 7 aanwijzingen'!$B$19:$B$97,"",1)</f>
        <v>Boekresultaat vaste activa</v>
      </c>
      <c r="D46" s="124"/>
      <c r="E46" s="125"/>
      <c r="F46" s="76"/>
      <c r="G46" s="105" t="str">
        <f>G44</f>
        <v>Ingeruilde bedrijfsauto</v>
      </c>
      <c r="H46" s="106"/>
      <c r="I46" s="107"/>
      <c r="J46" s="68">
        <v>250</v>
      </c>
      <c r="K46" s="68"/>
    </row>
    <row r="47" spans="2:11" ht="18" customHeight="1" x14ac:dyDescent="0.3">
      <c r="B47" s="11">
        <v>1650</v>
      </c>
      <c r="C47" s="123" t="str">
        <f>_xlfn.XLOOKUP(B47,'H 7 aanwijzingen'!$A$19:$A$97,'H 7 aanwijzingen'!$B$19:$B$97,"",1)</f>
        <v>Verschuldigde omzetbelasting hoog</v>
      </c>
      <c r="D47" s="124"/>
      <c r="E47" s="125"/>
      <c r="F47" s="76"/>
      <c r="G47" s="105" t="str">
        <f>G45</f>
        <v>nieuwe bedrijfsauto</v>
      </c>
      <c r="H47" s="106"/>
      <c r="I47" s="107"/>
      <c r="J47" s="68"/>
      <c r="K47" s="68">
        <v>840</v>
      </c>
    </row>
    <row r="48" spans="2:11" ht="18" customHeight="1" x14ac:dyDescent="0.3">
      <c r="B48" s="11">
        <v>1600</v>
      </c>
      <c r="C48" s="123" t="str">
        <f>_xlfn.XLOOKUP(B48,'H 7 aanwijzingen'!$A$19:$A$97,'H 7 aanwijzingen'!$B$19:$B$97,"",1)</f>
        <v>Te verrekenen omzetbelasting</v>
      </c>
      <c r="D48" s="124"/>
      <c r="E48" s="125"/>
      <c r="F48" s="76"/>
      <c r="G48" s="182" t="s">
        <v>209</v>
      </c>
      <c r="H48" s="182"/>
      <c r="I48" s="182"/>
      <c r="J48" s="68">
        <v>7560</v>
      </c>
      <c r="K48" s="68"/>
    </row>
    <row r="49" spans="1:11" ht="18" customHeight="1" x14ac:dyDescent="0.3">
      <c r="B49" s="11">
        <v>1400</v>
      </c>
      <c r="C49" s="123" t="str">
        <f>_xlfn.XLOOKUP(B49,'H 7 aanwijzingen'!$A$19:$A$97,'H 7 aanwijzingen'!$B$19:$B$97,"",1)</f>
        <v>Crediteuren</v>
      </c>
      <c r="D49" s="124"/>
      <c r="E49" s="125"/>
      <c r="F49" s="98">
        <v>14072</v>
      </c>
      <c r="G49" s="188" t="str">
        <f>G46</f>
        <v>Ingeruilde bedrijfsauto</v>
      </c>
      <c r="H49" s="177"/>
      <c r="I49" s="178"/>
      <c r="J49" s="68"/>
      <c r="K49" s="68">
        <v>38720</v>
      </c>
    </row>
    <row r="50" spans="1:11" ht="16.95" customHeight="1" x14ac:dyDescent="0.3">
      <c r="B50" s="11"/>
      <c r="C50" s="123" t="str">
        <f>_xlfn.XLOOKUP(B50,'H 7 aanwijzingen'!$A$19:$A$97,'H 7 aanwijzingen'!$B$19:$B$97,"",1)</f>
        <v/>
      </c>
      <c r="D50" s="124"/>
      <c r="E50" s="125"/>
      <c r="F50" s="12"/>
      <c r="G50" s="145"/>
      <c r="H50" s="146"/>
      <c r="I50" s="147"/>
      <c r="J50" s="13"/>
      <c r="K50" s="14"/>
    </row>
    <row r="51" spans="1:11" ht="16.95" customHeight="1" x14ac:dyDescent="0.3">
      <c r="B51" s="17"/>
      <c r="C51" s="18"/>
      <c r="D51" s="18"/>
      <c r="E51" s="18"/>
      <c r="F51" s="19"/>
      <c r="G51" s="26"/>
      <c r="H51" s="26"/>
      <c r="I51" s="26"/>
      <c r="J51" s="15"/>
      <c r="K51" s="21"/>
    </row>
    <row r="52" spans="1:11" ht="16.95" customHeight="1" x14ac:dyDescent="0.3">
      <c r="B52" s="189" t="s">
        <v>250</v>
      </c>
      <c r="C52" s="189"/>
      <c r="D52" s="189"/>
      <c r="E52" s="20" t="s">
        <v>252</v>
      </c>
      <c r="F52" s="19"/>
      <c r="G52" s="26"/>
      <c r="H52" s="121" t="s">
        <v>254</v>
      </c>
      <c r="I52" s="26"/>
      <c r="J52" s="15"/>
      <c r="K52" s="21"/>
    </row>
    <row r="53" spans="1:11" ht="16.95" customHeight="1" thickBot="1" x14ac:dyDescent="0.35">
      <c r="B53" s="17"/>
      <c r="C53" s="18"/>
      <c r="D53" s="18"/>
      <c r="E53" s="20" t="s">
        <v>251</v>
      </c>
      <c r="F53" s="120" t="s">
        <v>253</v>
      </c>
      <c r="G53" s="26"/>
      <c r="H53" s="122" t="s">
        <v>255</v>
      </c>
      <c r="I53" s="26"/>
      <c r="J53" s="15"/>
      <c r="K53" s="21"/>
    </row>
    <row r="54" spans="1:11" ht="16.95" customHeight="1" x14ac:dyDescent="0.3">
      <c r="B54" s="17"/>
      <c r="C54" s="18"/>
      <c r="D54" s="18"/>
      <c r="E54" s="18"/>
      <c r="F54" s="19"/>
      <c r="G54" s="26"/>
      <c r="H54" s="121" t="s">
        <v>256</v>
      </c>
      <c r="I54" s="26"/>
      <c r="J54" s="15"/>
      <c r="K54" s="21"/>
    </row>
    <row r="55" spans="1:11" ht="16.95" customHeight="1" x14ac:dyDescent="0.3">
      <c r="B55" s="17"/>
      <c r="C55" s="18"/>
      <c r="D55" s="18"/>
      <c r="E55" s="18"/>
      <c r="F55" s="19"/>
      <c r="G55" s="26"/>
      <c r="H55" s="26"/>
      <c r="I55" s="26"/>
      <c r="J55" s="15"/>
      <c r="K55" s="21"/>
    </row>
    <row r="56" spans="1:11" ht="18" customHeight="1" x14ac:dyDescent="0.3">
      <c r="B56" s="29" t="s">
        <v>157</v>
      </c>
    </row>
    <row r="57" spans="1:11" ht="18" customHeight="1" x14ac:dyDescent="0.3">
      <c r="A57" s="28" t="s">
        <v>8</v>
      </c>
      <c r="B57" s="1" t="s">
        <v>158</v>
      </c>
    </row>
    <row r="58" spans="1:11" ht="18" customHeight="1" x14ac:dyDescent="0.3">
      <c r="B58" s="137" t="s">
        <v>14</v>
      </c>
      <c r="C58" s="138"/>
      <c r="D58" s="138"/>
      <c r="E58" s="138"/>
      <c r="F58" s="138"/>
      <c r="G58" s="139"/>
      <c r="H58" s="139"/>
      <c r="I58" s="139"/>
      <c r="J58" s="139"/>
      <c r="K58" s="16" t="s">
        <v>15</v>
      </c>
    </row>
    <row r="59" spans="1:11" ht="18" customHeight="1" x14ac:dyDescent="0.3">
      <c r="B59" s="126" t="s">
        <v>16</v>
      </c>
      <c r="C59" s="127"/>
      <c r="D59" s="127"/>
      <c r="E59" s="128"/>
      <c r="F59" s="129" t="s">
        <v>13</v>
      </c>
      <c r="G59" s="131" t="s">
        <v>3</v>
      </c>
      <c r="H59" s="132"/>
      <c r="I59" s="133"/>
      <c r="J59" s="140" t="s">
        <v>6</v>
      </c>
      <c r="K59" s="142" t="s">
        <v>7</v>
      </c>
    </row>
    <row r="60" spans="1:11" ht="18" customHeight="1" x14ac:dyDescent="0.3">
      <c r="B60" s="23" t="s">
        <v>78</v>
      </c>
      <c r="C60" s="10" t="s">
        <v>79</v>
      </c>
      <c r="D60" s="10"/>
      <c r="E60" s="24"/>
      <c r="F60" s="130"/>
      <c r="G60" s="134"/>
      <c r="H60" s="135"/>
      <c r="I60" s="136"/>
      <c r="J60" s="141"/>
      <c r="K60" s="143"/>
    </row>
    <row r="61" spans="1:11" ht="18" customHeight="1" x14ac:dyDescent="0.3">
      <c r="B61" s="11">
        <v>400</v>
      </c>
      <c r="C61" s="123" t="str">
        <f>_xlfn.XLOOKUP(B61,'H 7 aanwijzingen'!$A$19:$A$97,'H 7 aanwijzingen'!$B$19:$B$97,"",1)</f>
        <v>Machines</v>
      </c>
      <c r="D61" s="124"/>
      <c r="E61" s="125"/>
      <c r="F61" s="12"/>
      <c r="G61" s="185" t="s">
        <v>210</v>
      </c>
      <c r="H61" s="186"/>
      <c r="I61" s="187"/>
      <c r="J61" s="109"/>
      <c r="K61" s="68">
        <v>55000</v>
      </c>
    </row>
    <row r="62" spans="1:11" ht="18" customHeight="1" x14ac:dyDescent="0.3">
      <c r="B62" s="11">
        <v>410</v>
      </c>
      <c r="C62" s="123" t="str">
        <f>_xlfn.XLOOKUP(B62,'H 7 aanwijzingen'!$A$19:$A$97,'H 7 aanwijzingen'!$B$19:$B$97,"",1)</f>
        <v>Cumulatieve afschrijving machines</v>
      </c>
      <c r="D62" s="124"/>
      <c r="E62" s="125"/>
      <c r="F62" s="12"/>
      <c r="G62" s="105" t="str">
        <f>G61</f>
        <v>Buitengebruikgesteld X4</v>
      </c>
      <c r="H62" s="106"/>
      <c r="I62" s="107"/>
      <c r="J62" s="109">
        <v>40000</v>
      </c>
      <c r="K62" s="68"/>
    </row>
    <row r="63" spans="1:11" ht="18" customHeight="1" x14ac:dyDescent="0.3">
      <c r="B63" s="11">
        <v>420</v>
      </c>
      <c r="C63" s="123" t="str">
        <f>_xlfn.XLOOKUP(B63,'H 7 aanwijzingen'!$A$19:$A$97,'H 7 aanwijzingen'!$B$19:$B$97,"",1)</f>
        <v>Buitengebruikgestelde machines</v>
      </c>
      <c r="D63" s="124"/>
      <c r="E63" s="125"/>
      <c r="F63" s="12"/>
      <c r="G63" s="105" t="s">
        <v>211</v>
      </c>
      <c r="H63" s="106"/>
      <c r="I63" s="107"/>
      <c r="J63" s="109">
        <v>15000</v>
      </c>
      <c r="K63" s="68"/>
    </row>
    <row r="64" spans="1:11" ht="18" customHeight="1" x14ac:dyDescent="0.3">
      <c r="B64" s="11"/>
      <c r="C64" s="123" t="str">
        <f>_xlfn.XLOOKUP(B64,'H 7 aanwijzingen'!$A$19:$A$97,'H 7 aanwijzingen'!$B$19:$B$97,"",1)</f>
        <v/>
      </c>
      <c r="D64" s="124"/>
      <c r="E64" s="125"/>
      <c r="F64" s="12"/>
      <c r="G64" s="169"/>
      <c r="H64" s="170"/>
      <c r="I64" s="171"/>
      <c r="J64" s="13"/>
      <c r="K64" s="14"/>
    </row>
    <row r="65" spans="1:11" ht="18" customHeight="1" x14ac:dyDescent="0.3">
      <c r="B65" s="17"/>
      <c r="C65" s="18"/>
      <c r="D65" s="18"/>
      <c r="E65" s="18"/>
      <c r="F65" s="19"/>
      <c r="G65" s="22"/>
      <c r="H65" s="22"/>
      <c r="I65" s="22"/>
      <c r="J65" s="15"/>
      <c r="K65" s="21"/>
    </row>
    <row r="66" spans="1:11" ht="18" customHeight="1" x14ac:dyDescent="0.3">
      <c r="A66" s="28" t="s">
        <v>12</v>
      </c>
      <c r="B66" s="1" t="s">
        <v>159</v>
      </c>
    </row>
    <row r="67" spans="1:11" ht="18" customHeight="1" x14ac:dyDescent="0.3">
      <c r="B67" s="137" t="s">
        <v>14</v>
      </c>
      <c r="C67" s="138"/>
      <c r="D67" s="138"/>
      <c r="E67" s="138"/>
      <c r="F67" s="138"/>
      <c r="G67" s="139"/>
      <c r="H67" s="139"/>
      <c r="I67" s="139"/>
      <c r="J67" s="139"/>
      <c r="K67" s="16" t="s">
        <v>15</v>
      </c>
    </row>
    <row r="68" spans="1:11" ht="18" customHeight="1" x14ac:dyDescent="0.3">
      <c r="B68" s="126" t="s">
        <v>16</v>
      </c>
      <c r="C68" s="127"/>
      <c r="D68" s="127"/>
      <c r="E68" s="128"/>
      <c r="F68" s="129" t="s">
        <v>13</v>
      </c>
      <c r="G68" s="131" t="s">
        <v>3</v>
      </c>
      <c r="H68" s="132"/>
      <c r="I68" s="133"/>
      <c r="J68" s="140" t="s">
        <v>6</v>
      </c>
      <c r="K68" s="142" t="s">
        <v>7</v>
      </c>
    </row>
    <row r="69" spans="1:11" ht="18" customHeight="1" x14ac:dyDescent="0.3">
      <c r="B69" s="23" t="s">
        <v>78</v>
      </c>
      <c r="C69" s="10" t="s">
        <v>79</v>
      </c>
      <c r="D69" s="10"/>
      <c r="E69" s="24"/>
      <c r="F69" s="130"/>
      <c r="G69" s="134"/>
      <c r="H69" s="135"/>
      <c r="I69" s="136"/>
      <c r="J69" s="141"/>
      <c r="K69" s="143"/>
    </row>
    <row r="70" spans="1:11" ht="18" customHeight="1" x14ac:dyDescent="0.3">
      <c r="B70" s="11">
        <v>1100</v>
      </c>
      <c r="C70" s="123" t="str">
        <f>_xlfn.XLOOKUP(B70,'H 7 aanwijzingen'!$A$19:$A$97,'H 7 aanwijzingen'!$B$19:$B$97,"",1)</f>
        <v>Debiteuren</v>
      </c>
      <c r="D70" s="124"/>
      <c r="E70" s="125"/>
      <c r="F70" s="82">
        <v>11072</v>
      </c>
      <c r="G70" s="185" t="s">
        <v>210</v>
      </c>
      <c r="H70" s="186"/>
      <c r="I70" s="187"/>
      <c r="J70" s="109">
        <v>16940</v>
      </c>
      <c r="K70" s="68"/>
    </row>
    <row r="71" spans="1:11" ht="18" customHeight="1" x14ac:dyDescent="0.3">
      <c r="B71" s="11">
        <v>1650</v>
      </c>
      <c r="C71" s="123" t="str">
        <f>_xlfn.XLOOKUP(B71,'H 7 aanwijzingen'!$A$19:$A$97,'H 7 aanwijzingen'!$B$19:$B$97,"",1)</f>
        <v>Verschuldigde omzetbelasting hoog</v>
      </c>
      <c r="D71" s="124"/>
      <c r="E71" s="125"/>
      <c r="F71" s="108"/>
      <c r="G71" s="105" t="s">
        <v>212</v>
      </c>
      <c r="H71" s="106"/>
      <c r="I71" s="107"/>
      <c r="J71" s="109"/>
      <c r="K71" s="68">
        <v>2940</v>
      </c>
    </row>
    <row r="72" spans="1:11" ht="18" customHeight="1" x14ac:dyDescent="0.3">
      <c r="B72" s="11">
        <v>420</v>
      </c>
      <c r="C72" s="123" t="str">
        <f>_xlfn.XLOOKUP(B72,'H 7 aanwijzingen'!$A$19:$A$97,'H 7 aanwijzingen'!$B$19:$B$97,"",1)</f>
        <v>Buitengebruikgestelde machines</v>
      </c>
      <c r="D72" s="124"/>
      <c r="E72" s="125"/>
      <c r="F72" s="108"/>
      <c r="G72" s="105" t="s">
        <v>211</v>
      </c>
      <c r="H72" s="106"/>
      <c r="I72" s="107"/>
      <c r="J72" s="109"/>
      <c r="K72" s="68">
        <v>15000</v>
      </c>
    </row>
    <row r="73" spans="1:11" ht="18" customHeight="1" x14ac:dyDescent="0.3">
      <c r="B73" s="11">
        <v>4120</v>
      </c>
      <c r="C73" s="123" t="str">
        <f>_xlfn.XLOOKUP(B73,'H 7 aanwijzingen'!$A$19:$A$97,'H 7 aanwijzingen'!$B$19:$B$97,"",1)</f>
        <v>Boekresultaat vaste activa</v>
      </c>
      <c r="D73" s="124"/>
      <c r="E73" s="125"/>
      <c r="F73" s="67"/>
      <c r="G73" s="185" t="s">
        <v>210</v>
      </c>
      <c r="H73" s="186"/>
      <c r="I73" s="187"/>
      <c r="J73" s="68">
        <v>1000</v>
      </c>
      <c r="K73" s="67"/>
    </row>
    <row r="74" spans="1:11" ht="18" customHeight="1" x14ac:dyDescent="0.3">
      <c r="B74" s="11"/>
      <c r="C74" s="123" t="str">
        <f>_xlfn.XLOOKUP(B74,'H 7 aanwijzingen'!$A$19:$A$97,'H 7 aanwijzingen'!$B$19:$B$97,"",1)</f>
        <v/>
      </c>
      <c r="D74" s="124"/>
      <c r="E74" s="125"/>
      <c r="F74" s="12"/>
      <c r="G74" s="169"/>
      <c r="H74" s="170"/>
      <c r="I74" s="171"/>
      <c r="J74" s="13"/>
      <c r="K74" s="14"/>
    </row>
    <row r="75" spans="1:11" ht="18" customHeight="1" x14ac:dyDescent="0.3"/>
    <row r="76" spans="1:11" ht="18" customHeight="1" x14ac:dyDescent="0.3"/>
    <row r="77" spans="1:11" ht="18" customHeight="1" x14ac:dyDescent="0.3">
      <c r="B77" s="29" t="s">
        <v>160</v>
      </c>
    </row>
    <row r="78" spans="1:11" ht="18" customHeight="1" x14ac:dyDescent="0.3">
      <c r="A78" s="28" t="s">
        <v>8</v>
      </c>
      <c r="B78" s="1" t="s">
        <v>162</v>
      </c>
    </row>
    <row r="79" spans="1:11" ht="18" customHeight="1" x14ac:dyDescent="0.3">
      <c r="B79" s="137" t="s">
        <v>14</v>
      </c>
      <c r="C79" s="138"/>
      <c r="D79" s="138"/>
      <c r="E79" s="138"/>
      <c r="F79" s="138"/>
      <c r="G79" s="139"/>
      <c r="H79" s="139"/>
      <c r="I79" s="139"/>
      <c r="J79" s="139"/>
      <c r="K79" s="16" t="s">
        <v>15</v>
      </c>
    </row>
    <row r="80" spans="1:11" ht="18" customHeight="1" x14ac:dyDescent="0.3">
      <c r="B80" s="126" t="s">
        <v>16</v>
      </c>
      <c r="C80" s="127"/>
      <c r="D80" s="127"/>
      <c r="E80" s="128"/>
      <c r="F80" s="129" t="s">
        <v>13</v>
      </c>
      <c r="G80" s="131" t="s">
        <v>3</v>
      </c>
      <c r="H80" s="132"/>
      <c r="I80" s="133"/>
      <c r="J80" s="140" t="s">
        <v>6</v>
      </c>
      <c r="K80" s="142" t="s">
        <v>7</v>
      </c>
    </row>
    <row r="81" spans="1:11" ht="18" customHeight="1" x14ac:dyDescent="0.3">
      <c r="B81" s="23" t="s">
        <v>78</v>
      </c>
      <c r="C81" s="10" t="s">
        <v>79</v>
      </c>
      <c r="D81" s="10"/>
      <c r="E81" s="24"/>
      <c r="F81" s="130"/>
      <c r="G81" s="134"/>
      <c r="H81" s="135"/>
      <c r="I81" s="136"/>
      <c r="J81" s="141"/>
      <c r="K81" s="143"/>
    </row>
    <row r="82" spans="1:11" ht="18" customHeight="1" x14ac:dyDescent="0.3">
      <c r="B82" s="11">
        <v>300</v>
      </c>
      <c r="C82" s="123" t="str">
        <f>_xlfn.XLOOKUP(B82,'H 7 aanwijzingen'!$A$19:$A$97,'H 7 aanwijzingen'!$B$19:$B$97,"",1)</f>
        <v>Inventaris</v>
      </c>
      <c r="D82" s="124"/>
      <c r="E82" s="125"/>
      <c r="F82" s="12"/>
      <c r="G82" s="185" t="s">
        <v>213</v>
      </c>
      <c r="H82" s="186"/>
      <c r="I82" s="187"/>
      <c r="J82" s="109"/>
      <c r="K82" s="68">
        <v>4000</v>
      </c>
    </row>
    <row r="83" spans="1:11" ht="18" customHeight="1" x14ac:dyDescent="0.3">
      <c r="B83" s="11">
        <v>310</v>
      </c>
      <c r="C83" s="123" t="str">
        <f>_xlfn.XLOOKUP(B83,'H 7 aanwijzingen'!$A$19:$A$97,'H 7 aanwijzingen'!$B$19:$B$97,"",1)</f>
        <v>Cumulatieve afschrijving inventaris</v>
      </c>
      <c r="D83" s="124"/>
      <c r="E83" s="125"/>
      <c r="F83" s="12"/>
      <c r="G83" s="105" t="str">
        <f>G82</f>
        <v>Buitengebruikgesteld computer ABC</v>
      </c>
      <c r="H83" s="106"/>
      <c r="I83" s="107"/>
      <c r="J83" s="109">
        <v>3000</v>
      </c>
      <c r="K83" s="68"/>
    </row>
    <row r="84" spans="1:11" ht="18" customHeight="1" x14ac:dyDescent="0.3">
      <c r="B84" s="11">
        <v>420</v>
      </c>
      <c r="C84" s="123" t="str">
        <f>_xlfn.XLOOKUP(B84,'H 7 aanwijzingen'!$A$19:$A$97,'H 7 aanwijzingen'!$B$19:$B$97,"",1)</f>
        <v>Buitengebruikgestelde machines</v>
      </c>
      <c r="D84" s="124"/>
      <c r="E84" s="125"/>
      <c r="F84" s="12"/>
      <c r="G84" s="105" t="s">
        <v>214</v>
      </c>
      <c r="H84" s="106"/>
      <c r="I84" s="107"/>
      <c r="J84" s="109">
        <v>800</v>
      </c>
      <c r="K84" s="68"/>
    </row>
    <row r="85" spans="1:11" ht="18" customHeight="1" x14ac:dyDescent="0.3">
      <c r="B85" s="11">
        <v>4120</v>
      </c>
      <c r="C85" s="123" t="str">
        <f>_xlfn.XLOOKUP(B85,'H 7 aanwijzingen'!$A$19:$A$97,'H 7 aanwijzingen'!$B$19:$B$97,"",1)</f>
        <v>Boekresultaat vaste activa</v>
      </c>
      <c r="D85" s="124"/>
      <c r="E85" s="125"/>
      <c r="F85" s="12"/>
      <c r="G85" s="176" t="s">
        <v>213</v>
      </c>
      <c r="H85" s="177"/>
      <c r="I85" s="178"/>
      <c r="J85" s="68">
        <v>200</v>
      </c>
      <c r="K85" s="67"/>
    </row>
    <row r="86" spans="1:11" ht="18" customHeight="1" x14ac:dyDescent="0.3">
      <c r="B86" s="11"/>
      <c r="C86" s="123" t="str">
        <f>_xlfn.XLOOKUP(B86,'H 7 aanwijzingen'!$A$19:$A$97,'H 7 aanwijzingen'!$B$19:$B$97,"",1)</f>
        <v/>
      </c>
      <c r="D86" s="124"/>
      <c r="E86" s="125"/>
      <c r="F86" s="12"/>
      <c r="G86" s="169"/>
      <c r="H86" s="170"/>
      <c r="I86" s="171"/>
      <c r="J86" s="13"/>
      <c r="K86" s="14"/>
    </row>
    <row r="87" spans="1:11" ht="18" customHeight="1" x14ac:dyDescent="0.3">
      <c r="B87" s="17"/>
      <c r="C87" s="18"/>
      <c r="D87" s="18"/>
      <c r="E87" s="18"/>
      <c r="F87" s="19"/>
      <c r="G87" s="22"/>
      <c r="H87" s="22"/>
      <c r="I87" s="22"/>
      <c r="J87" s="15"/>
      <c r="K87" s="21"/>
    </row>
    <row r="88" spans="1:11" ht="18" customHeight="1" x14ac:dyDescent="0.3">
      <c r="A88" s="28" t="s">
        <v>12</v>
      </c>
      <c r="B88" s="1" t="s">
        <v>161</v>
      </c>
    </row>
    <row r="89" spans="1:11" ht="18" customHeight="1" x14ac:dyDescent="0.3">
      <c r="B89" s="137" t="s">
        <v>14</v>
      </c>
      <c r="C89" s="138"/>
      <c r="D89" s="138"/>
      <c r="E89" s="138"/>
      <c r="F89" s="138"/>
      <c r="G89" s="139"/>
      <c r="H89" s="139"/>
      <c r="I89" s="139"/>
      <c r="J89" s="139"/>
      <c r="K89" s="16" t="s">
        <v>15</v>
      </c>
    </row>
    <row r="90" spans="1:11" ht="18" customHeight="1" x14ac:dyDescent="0.3">
      <c r="B90" s="126" t="s">
        <v>16</v>
      </c>
      <c r="C90" s="127"/>
      <c r="D90" s="127"/>
      <c r="E90" s="128"/>
      <c r="F90" s="129" t="s">
        <v>13</v>
      </c>
      <c r="G90" s="131" t="s">
        <v>3</v>
      </c>
      <c r="H90" s="132"/>
      <c r="I90" s="133"/>
      <c r="J90" s="140" t="s">
        <v>6</v>
      </c>
      <c r="K90" s="142" t="s">
        <v>7</v>
      </c>
    </row>
    <row r="91" spans="1:11" ht="18" customHeight="1" x14ac:dyDescent="0.3">
      <c r="B91" s="23" t="s">
        <v>78</v>
      </c>
      <c r="C91" s="10" t="s">
        <v>79</v>
      </c>
      <c r="D91" s="10"/>
      <c r="E91" s="24"/>
      <c r="F91" s="130"/>
      <c r="G91" s="134"/>
      <c r="H91" s="135"/>
      <c r="I91" s="136"/>
      <c r="J91" s="141"/>
      <c r="K91" s="143"/>
    </row>
    <row r="92" spans="1:11" ht="18" customHeight="1" x14ac:dyDescent="0.3">
      <c r="B92" s="11">
        <v>1100</v>
      </c>
      <c r="C92" s="123" t="str">
        <f>_xlfn.XLOOKUP(B92,'H 7 aanwijzingen'!$A$19:$A$97,'H 7 aanwijzingen'!$B$19:$B$97,"",1)</f>
        <v>Debiteuren</v>
      </c>
      <c r="D92" s="124"/>
      <c r="E92" s="125"/>
      <c r="F92" s="82">
        <v>11012</v>
      </c>
      <c r="G92" s="185" t="s">
        <v>214</v>
      </c>
      <c r="H92" s="186"/>
      <c r="I92" s="187"/>
      <c r="J92" s="109">
        <v>1089</v>
      </c>
      <c r="K92" s="68"/>
    </row>
    <row r="93" spans="1:11" ht="18" customHeight="1" x14ac:dyDescent="0.3">
      <c r="B93" s="11">
        <v>1650</v>
      </c>
      <c r="C93" s="123" t="str">
        <f>_xlfn.XLOOKUP(B93,'H 7 aanwijzingen'!$A$19:$A$97,'H 7 aanwijzingen'!$B$19:$B$97,"",1)</f>
        <v>Verschuldigde omzetbelasting hoog</v>
      </c>
      <c r="D93" s="124"/>
      <c r="E93" s="125"/>
      <c r="F93" s="108"/>
      <c r="G93" s="105" t="s">
        <v>215</v>
      </c>
      <c r="H93" s="106"/>
      <c r="I93" s="107"/>
      <c r="J93" s="109"/>
      <c r="K93" s="68">
        <v>189</v>
      </c>
    </row>
    <row r="94" spans="1:11" ht="18" customHeight="1" x14ac:dyDescent="0.3">
      <c r="B94" s="11">
        <v>420</v>
      </c>
      <c r="C94" s="123" t="str">
        <f>_xlfn.XLOOKUP(B94,'H 7 aanwijzingen'!$A$19:$A$97,'H 7 aanwijzingen'!$B$19:$B$97,"",1)</f>
        <v>Buitengebruikgestelde machines</v>
      </c>
      <c r="D94" s="124"/>
      <c r="E94" s="125"/>
      <c r="F94" s="108"/>
      <c r="G94" s="105" t="s">
        <v>214</v>
      </c>
      <c r="H94" s="106"/>
      <c r="I94" s="107"/>
      <c r="J94" s="109"/>
      <c r="K94" s="68">
        <v>800</v>
      </c>
    </row>
    <row r="95" spans="1:11" ht="18" customHeight="1" x14ac:dyDescent="0.3">
      <c r="B95" s="11">
        <v>4120</v>
      </c>
      <c r="C95" s="123" t="str">
        <f>_xlfn.XLOOKUP(B95,'H 7 aanwijzingen'!$A$19:$A$97,'H 7 aanwijzingen'!$B$19:$B$97,"",1)</f>
        <v>Boekresultaat vaste activa</v>
      </c>
      <c r="D95" s="124"/>
      <c r="E95" s="125"/>
      <c r="F95" s="67"/>
      <c r="G95" s="176" t="s">
        <v>213</v>
      </c>
      <c r="H95" s="177"/>
      <c r="I95" s="178"/>
      <c r="J95" s="68"/>
      <c r="K95" s="68">
        <v>100</v>
      </c>
    </row>
    <row r="96" spans="1:11" ht="18" customHeight="1" x14ac:dyDescent="0.3">
      <c r="B96" s="11"/>
      <c r="C96" s="123" t="str">
        <f>_xlfn.XLOOKUP(B96,'H 7 aanwijzingen'!$A$19:$A$97,'H 7 aanwijzingen'!$B$19:$B$97,"",1)</f>
        <v/>
      </c>
      <c r="D96" s="124"/>
      <c r="E96" s="125"/>
      <c r="F96" s="12"/>
      <c r="G96" s="169"/>
      <c r="H96" s="170"/>
      <c r="I96" s="171"/>
      <c r="J96" s="13"/>
      <c r="K96" s="14"/>
    </row>
  </sheetData>
  <mergeCells count="101">
    <mergeCell ref="D8:E8"/>
    <mergeCell ref="H10:I10"/>
    <mergeCell ref="H11:I11"/>
    <mergeCell ref="H12:I12"/>
    <mergeCell ref="C16:E16"/>
    <mergeCell ref="G59:I60"/>
    <mergeCell ref="J59:J60"/>
    <mergeCell ref="C47:E47"/>
    <mergeCell ref="B41:E41"/>
    <mergeCell ref="F41:F42"/>
    <mergeCell ref="G41:I42"/>
    <mergeCell ref="B52:D52"/>
    <mergeCell ref="C35:E35"/>
    <mergeCell ref="B40:J40"/>
    <mergeCell ref="J41:J42"/>
    <mergeCell ref="G35:I35"/>
    <mergeCell ref="C17:E17"/>
    <mergeCell ref="C33:E33"/>
    <mergeCell ref="C34:E34"/>
    <mergeCell ref="G33:I33"/>
    <mergeCell ref="G34:I34"/>
    <mergeCell ref="C32:E32"/>
    <mergeCell ref="G32:I32"/>
    <mergeCell ref="B25:J25"/>
    <mergeCell ref="K26:K27"/>
    <mergeCell ref="C28:E28"/>
    <mergeCell ref="C29:E29"/>
    <mergeCell ref="C30:E30"/>
    <mergeCell ref="C31:E31"/>
    <mergeCell ref="G31:I31"/>
    <mergeCell ref="B26:E26"/>
    <mergeCell ref="F26:F27"/>
    <mergeCell ref="G26:I27"/>
    <mergeCell ref="J26:J27"/>
    <mergeCell ref="G28:I28"/>
    <mergeCell ref="G29:I29"/>
    <mergeCell ref="G30:I30"/>
    <mergeCell ref="K59:K60"/>
    <mergeCell ref="K41:K42"/>
    <mergeCell ref="C43:E43"/>
    <mergeCell ref="G43:I43"/>
    <mergeCell ref="C44:E44"/>
    <mergeCell ref="C45:E45"/>
    <mergeCell ref="G49:I49"/>
    <mergeCell ref="B58:J58"/>
    <mergeCell ref="C49:E49"/>
    <mergeCell ref="C50:E50"/>
    <mergeCell ref="G48:I48"/>
    <mergeCell ref="C46:E46"/>
    <mergeCell ref="C48:E48"/>
    <mergeCell ref="G50:I50"/>
    <mergeCell ref="B59:E59"/>
    <mergeCell ref="F59:F60"/>
    <mergeCell ref="C61:E61"/>
    <mergeCell ref="G61:I61"/>
    <mergeCell ref="C62:E62"/>
    <mergeCell ref="C63:E63"/>
    <mergeCell ref="B67:J67"/>
    <mergeCell ref="C64:E64"/>
    <mergeCell ref="G64:I64"/>
    <mergeCell ref="F80:F81"/>
    <mergeCell ref="G80:I81"/>
    <mergeCell ref="J80:J81"/>
    <mergeCell ref="K80:K81"/>
    <mergeCell ref="C82:E82"/>
    <mergeCell ref="G82:I82"/>
    <mergeCell ref="B80:E80"/>
    <mergeCell ref="K68:K69"/>
    <mergeCell ref="C70:E70"/>
    <mergeCell ref="G70:I70"/>
    <mergeCell ref="C71:E71"/>
    <mergeCell ref="C72:E72"/>
    <mergeCell ref="J68:J69"/>
    <mergeCell ref="B68:E68"/>
    <mergeCell ref="F68:F69"/>
    <mergeCell ref="G68:I69"/>
    <mergeCell ref="G73:I73"/>
    <mergeCell ref="B79:J79"/>
    <mergeCell ref="C73:E73"/>
    <mergeCell ref="C74:E74"/>
    <mergeCell ref="G74:I74"/>
    <mergeCell ref="C83:E83"/>
    <mergeCell ref="C84:E84"/>
    <mergeCell ref="C85:E85"/>
    <mergeCell ref="C86:E86"/>
    <mergeCell ref="G86:I86"/>
    <mergeCell ref="B89:J89"/>
    <mergeCell ref="G85:I85"/>
    <mergeCell ref="B90:E90"/>
    <mergeCell ref="F90:F91"/>
    <mergeCell ref="G90:I91"/>
    <mergeCell ref="C93:E93"/>
    <mergeCell ref="C94:E94"/>
    <mergeCell ref="C95:E95"/>
    <mergeCell ref="C96:E96"/>
    <mergeCell ref="G96:I96"/>
    <mergeCell ref="G95:I95"/>
    <mergeCell ref="J90:J91"/>
    <mergeCell ref="K90:K91"/>
    <mergeCell ref="C92:E92"/>
    <mergeCell ref="G92:I92"/>
  </mergeCells>
  <pageMargins left="0.7" right="0.7" top="0.75" bottom="0.75" header="0.3" footer="0.3"/>
  <ignoredErrors>
    <ignoredError sqref="F11 B17:B20 H52:H5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C266-6855-4571-801F-BB141040A19B}">
  <dimension ref="A1:K63"/>
  <sheetViews>
    <sheetView showGridLines="0" topLeftCell="A34" workbookViewId="0">
      <selection activeCell="I62" sqref="I62"/>
    </sheetView>
  </sheetViews>
  <sheetFormatPr defaultColWidth="8.88671875" defaultRowHeight="15" x14ac:dyDescent="0.3"/>
  <cols>
    <col min="1" max="1" width="2.88671875" style="28" customWidth="1"/>
    <col min="2" max="2" width="13.33203125" style="30" customWidth="1"/>
    <col min="3" max="3" width="11.6640625" style="30" customWidth="1"/>
    <col min="4" max="4" width="10.109375" style="30" customWidth="1"/>
    <col min="5" max="5" width="17.44140625" style="30" customWidth="1"/>
    <col min="6" max="6" width="11.88671875" style="30" customWidth="1"/>
    <col min="7" max="7" width="12" style="30" customWidth="1"/>
    <col min="8" max="8" width="12.33203125" style="30" customWidth="1"/>
    <col min="9" max="9" width="16.6640625" style="30" customWidth="1"/>
    <col min="10" max="11" width="12.5546875" style="30" customWidth="1"/>
    <col min="12" max="12" width="10.6640625" style="30" customWidth="1"/>
    <col min="13" max="13" width="2.44140625" style="30" customWidth="1"/>
    <col min="14" max="16384" width="8.88671875" style="30"/>
  </cols>
  <sheetData>
    <row r="1" spans="2:11" x14ac:dyDescent="0.3">
      <c r="B1" s="29" t="s">
        <v>170</v>
      </c>
      <c r="D1" s="29" t="s">
        <v>163</v>
      </c>
    </row>
    <row r="2" spans="2:11" x14ac:dyDescent="0.3">
      <c r="B2" s="31"/>
    </row>
    <row r="3" spans="2:11" x14ac:dyDescent="0.3">
      <c r="B3" s="31"/>
    </row>
    <row r="4" spans="2:11" ht="18" customHeight="1" x14ac:dyDescent="0.3">
      <c r="B4" s="29" t="s">
        <v>164</v>
      </c>
    </row>
    <row r="5" spans="2:11" ht="18" customHeight="1" x14ac:dyDescent="0.3">
      <c r="B5" s="1" t="s">
        <v>248</v>
      </c>
    </row>
    <row r="6" spans="2:11" ht="18" customHeight="1" x14ac:dyDescent="0.3">
      <c r="B6" s="137" t="s">
        <v>14</v>
      </c>
      <c r="C6" s="138"/>
      <c r="D6" s="138"/>
      <c r="E6" s="138"/>
      <c r="F6" s="138"/>
      <c r="G6" s="139"/>
      <c r="H6" s="139"/>
      <c r="I6" s="139"/>
      <c r="J6" s="139"/>
      <c r="K6" s="16" t="s">
        <v>15</v>
      </c>
    </row>
    <row r="7" spans="2:11" ht="18" customHeight="1" x14ac:dyDescent="0.3">
      <c r="B7" s="126" t="s">
        <v>16</v>
      </c>
      <c r="C7" s="127"/>
      <c r="D7" s="127"/>
      <c r="E7" s="128"/>
      <c r="F7" s="129" t="s">
        <v>13</v>
      </c>
      <c r="G7" s="131" t="s">
        <v>3</v>
      </c>
      <c r="H7" s="132"/>
      <c r="I7" s="133"/>
      <c r="J7" s="140" t="s">
        <v>6</v>
      </c>
      <c r="K7" s="142" t="s">
        <v>7</v>
      </c>
    </row>
    <row r="8" spans="2:11" ht="18" customHeight="1" x14ac:dyDescent="0.3">
      <c r="B8" s="23" t="s">
        <v>78</v>
      </c>
      <c r="C8" s="10" t="s">
        <v>79</v>
      </c>
      <c r="D8" s="10"/>
      <c r="E8" s="24"/>
      <c r="F8" s="130"/>
      <c r="G8" s="134"/>
      <c r="H8" s="135"/>
      <c r="I8" s="136"/>
      <c r="J8" s="141"/>
      <c r="K8" s="143"/>
    </row>
    <row r="9" spans="2:11" ht="18" customHeight="1" x14ac:dyDescent="0.3">
      <c r="B9" s="11">
        <v>300</v>
      </c>
      <c r="C9" s="123" t="str">
        <f>_xlfn.XLOOKUP(B9,'H 7 aanwijzingen'!$A$19:$A$97,'H 7 aanwijzingen'!$B$19:$B$97,"",1)</f>
        <v>Inventaris</v>
      </c>
      <c r="D9" s="124"/>
      <c r="E9" s="125"/>
      <c r="F9" s="12"/>
      <c r="G9" s="185" t="s">
        <v>216</v>
      </c>
      <c r="H9" s="186"/>
      <c r="I9" s="187"/>
      <c r="J9" s="109"/>
      <c r="K9" s="68">
        <v>5000</v>
      </c>
    </row>
    <row r="10" spans="2:11" ht="18" customHeight="1" x14ac:dyDescent="0.3">
      <c r="B10" s="11">
        <v>310</v>
      </c>
      <c r="C10" s="123" t="str">
        <f>_xlfn.XLOOKUP(B10,'H 7 aanwijzingen'!$A$19:$A$97,'H 7 aanwijzingen'!$B$19:$B$97,"",1)</f>
        <v>Cumulatieve afschrijving inventaris</v>
      </c>
      <c r="D10" s="124"/>
      <c r="E10" s="125"/>
      <c r="F10" s="12"/>
      <c r="G10" s="105" t="str">
        <f>G9</f>
        <v>schenking computers</v>
      </c>
      <c r="H10" s="106"/>
      <c r="I10" s="107"/>
      <c r="J10" s="109">
        <v>4500</v>
      </c>
      <c r="K10" s="68"/>
    </row>
    <row r="11" spans="2:11" ht="18" customHeight="1" x14ac:dyDescent="0.3">
      <c r="B11" s="11">
        <v>4120</v>
      </c>
      <c r="C11" s="123" t="str">
        <f>_xlfn.XLOOKUP(B11,'H 7 aanwijzingen'!$A$19:$A$97,'H 7 aanwijzingen'!$B$19:$B$97,"",1)</f>
        <v>Boekresultaat vaste activa</v>
      </c>
      <c r="D11" s="124"/>
      <c r="E11" s="125"/>
      <c r="F11" s="12"/>
      <c r="G11" s="105" t="str">
        <f>G10</f>
        <v>schenking computers</v>
      </c>
      <c r="H11" s="106"/>
      <c r="I11" s="107"/>
      <c r="J11" s="109">
        <v>500</v>
      </c>
      <c r="K11" s="68"/>
    </row>
    <row r="12" spans="2:11" ht="18" customHeight="1" x14ac:dyDescent="0.3">
      <c r="B12" s="11"/>
      <c r="C12" s="123" t="str">
        <f>_xlfn.XLOOKUP(B12,'H 7 aanwijzingen'!$A$19:$A$97,'H 7 aanwijzingen'!$B$19:$B$97,"",1)</f>
        <v/>
      </c>
      <c r="D12" s="124"/>
      <c r="E12" s="125"/>
      <c r="F12" s="12"/>
      <c r="G12" s="169"/>
      <c r="H12" s="170"/>
      <c r="I12" s="171"/>
      <c r="J12" s="13"/>
      <c r="K12" s="14"/>
    </row>
    <row r="13" spans="2:11" ht="18" customHeight="1" x14ac:dyDescent="0.3">
      <c r="B13" s="11"/>
      <c r="C13" s="123" t="str">
        <f>_xlfn.XLOOKUP(B13,'H 7 aanwijzingen'!$A$19:$A$97,'H 7 aanwijzingen'!$B$19:$B$97,"",1)</f>
        <v/>
      </c>
      <c r="D13" s="124"/>
      <c r="E13" s="125"/>
      <c r="F13" s="12"/>
      <c r="G13" s="169"/>
      <c r="H13" s="170"/>
      <c r="I13" s="171"/>
      <c r="J13" s="13"/>
      <c r="K13" s="14"/>
    </row>
    <row r="14" spans="2:11" ht="18" customHeight="1" x14ac:dyDescent="0.3">
      <c r="B14" s="17"/>
      <c r="C14" s="18"/>
      <c r="D14" s="18"/>
      <c r="E14" s="18"/>
      <c r="F14" s="19"/>
      <c r="G14" s="22"/>
      <c r="H14" s="22"/>
      <c r="I14" s="22"/>
      <c r="J14" s="15"/>
      <c r="K14" s="21"/>
    </row>
    <row r="15" spans="2:11" ht="18" customHeight="1" x14ac:dyDescent="0.3">
      <c r="B15" s="17"/>
      <c r="C15" s="18"/>
      <c r="D15" s="18"/>
      <c r="E15" s="18"/>
      <c r="F15" s="19"/>
      <c r="G15" s="22"/>
      <c r="H15" s="22"/>
      <c r="I15" s="22"/>
      <c r="J15" s="15"/>
      <c r="K15" s="21"/>
    </row>
    <row r="16" spans="2:11" ht="18" customHeight="1" x14ac:dyDescent="0.3">
      <c r="B16" s="29" t="s">
        <v>165</v>
      </c>
    </row>
    <row r="17" spans="2:11" ht="15.6" x14ac:dyDescent="0.3">
      <c r="B17" s="137" t="s">
        <v>14</v>
      </c>
      <c r="C17" s="138"/>
      <c r="D17" s="138"/>
      <c r="E17" s="138"/>
      <c r="F17" s="138"/>
      <c r="G17" s="139"/>
      <c r="H17" s="139"/>
      <c r="I17" s="139"/>
      <c r="J17" s="139"/>
      <c r="K17" s="16" t="s">
        <v>15</v>
      </c>
    </row>
    <row r="18" spans="2:11" x14ac:dyDescent="0.3">
      <c r="B18" s="126" t="s">
        <v>16</v>
      </c>
      <c r="C18" s="127"/>
      <c r="D18" s="127"/>
      <c r="E18" s="128"/>
      <c r="F18" s="129" t="s">
        <v>13</v>
      </c>
      <c r="G18" s="131" t="s">
        <v>3</v>
      </c>
      <c r="H18" s="132"/>
      <c r="I18" s="133"/>
      <c r="J18" s="140" t="s">
        <v>6</v>
      </c>
      <c r="K18" s="142" t="s">
        <v>7</v>
      </c>
    </row>
    <row r="19" spans="2:11" ht="18" customHeight="1" x14ac:dyDescent="0.3">
      <c r="B19" s="23" t="s">
        <v>78</v>
      </c>
      <c r="C19" s="10" t="s">
        <v>79</v>
      </c>
      <c r="D19" s="10"/>
      <c r="E19" s="24"/>
      <c r="F19" s="130"/>
      <c r="G19" s="134"/>
      <c r="H19" s="135"/>
      <c r="I19" s="136"/>
      <c r="J19" s="141"/>
      <c r="K19" s="143"/>
    </row>
    <row r="20" spans="2:11" ht="18" customHeight="1" x14ac:dyDescent="0.3">
      <c r="B20" s="11">
        <v>500</v>
      </c>
      <c r="C20" s="123" t="str">
        <f>_xlfn.XLOOKUP(B20,'H 7 aanwijzingen'!$A$19:$A$97,'H 7 aanwijzingen'!$B$19:$B$97,"",1)</f>
        <v>Bedrijfsauto's</v>
      </c>
      <c r="D20" s="124"/>
      <c r="E20" s="125"/>
      <c r="F20" s="82"/>
      <c r="G20" s="185" t="s">
        <v>217</v>
      </c>
      <c r="H20" s="186"/>
      <c r="I20" s="187"/>
      <c r="J20" s="109"/>
      <c r="K20" s="68">
        <v>12000</v>
      </c>
    </row>
    <row r="21" spans="2:11" ht="18" customHeight="1" x14ac:dyDescent="0.3">
      <c r="B21" s="11">
        <v>510</v>
      </c>
      <c r="C21" s="123" t="str">
        <f>_xlfn.XLOOKUP(B21,'H 7 aanwijzingen'!$A$19:$A$97,'H 7 aanwijzingen'!$B$19:$B$97,"",1)</f>
        <v>Cumulatieve afschrijving bedrijfsauto's</v>
      </c>
      <c r="D21" s="124"/>
      <c r="E21" s="125"/>
      <c r="F21" s="108"/>
      <c r="G21" s="105" t="str">
        <f>G20</f>
        <v>verkoop bestelauto XX-02-XX</v>
      </c>
      <c r="H21" s="106"/>
      <c r="I21" s="107"/>
      <c r="J21" s="109">
        <v>9000</v>
      </c>
      <c r="K21" s="68"/>
    </row>
    <row r="22" spans="2:11" ht="18" customHeight="1" x14ac:dyDescent="0.3">
      <c r="B22" s="11">
        <v>1100</v>
      </c>
      <c r="C22" s="123" t="str">
        <f>_xlfn.XLOOKUP(B22,'H 7 aanwijzingen'!$A$19:$A$97,'H 7 aanwijzingen'!$B$19:$B$97,"",1)</f>
        <v>Debiteuren</v>
      </c>
      <c r="D22" s="124"/>
      <c r="E22" s="125"/>
      <c r="F22" s="82">
        <v>11033</v>
      </c>
      <c r="G22" s="185" t="s">
        <v>218</v>
      </c>
      <c r="H22" s="186"/>
      <c r="I22" s="107"/>
      <c r="J22" s="109">
        <v>3872</v>
      </c>
      <c r="K22" s="68"/>
    </row>
    <row r="23" spans="2:11" ht="18" customHeight="1" x14ac:dyDescent="0.3">
      <c r="B23" s="11">
        <v>1650</v>
      </c>
      <c r="C23" s="123" t="str">
        <f>_xlfn.XLOOKUP(B23,'H 7 aanwijzingen'!$A$19:$A$97,'H 7 aanwijzingen'!$B$19:$B$97,"",1)</f>
        <v>Verschuldigde omzetbelasting hoog</v>
      </c>
      <c r="D23" s="124"/>
      <c r="E23" s="125"/>
      <c r="F23" s="76"/>
      <c r="G23" s="176" t="s">
        <v>219</v>
      </c>
      <c r="H23" s="177"/>
      <c r="I23" s="178"/>
      <c r="J23" s="67"/>
      <c r="K23" s="68">
        <v>672</v>
      </c>
    </row>
    <row r="24" spans="2:11" ht="18" customHeight="1" x14ac:dyDescent="0.3">
      <c r="B24" s="11">
        <v>4120</v>
      </c>
      <c r="C24" s="123" t="str">
        <f>_xlfn.XLOOKUP(B24,'H 7 aanwijzingen'!$A$19:$A$97,'H 7 aanwijzingen'!$B$19:$B$97,"",1)</f>
        <v>Boekresultaat vaste activa</v>
      </c>
      <c r="D24" s="124"/>
      <c r="E24" s="125"/>
      <c r="F24" s="76"/>
      <c r="G24" s="185" t="str">
        <f>G20</f>
        <v>verkoop bestelauto XX-02-XX</v>
      </c>
      <c r="H24" s="186"/>
      <c r="I24" s="187"/>
      <c r="J24" s="67"/>
      <c r="K24" s="68">
        <v>200</v>
      </c>
    </row>
    <row r="25" spans="2:11" ht="18" customHeight="1" x14ac:dyDescent="0.3">
      <c r="B25" s="11"/>
      <c r="C25" s="123" t="str">
        <f>_xlfn.XLOOKUP(B25,'H 7 aanwijzingen'!$A$19:$A$97,'H 7 aanwijzingen'!$B$19:$B$97,"",1)</f>
        <v/>
      </c>
      <c r="D25" s="124"/>
      <c r="E25" s="125"/>
      <c r="F25" s="12"/>
      <c r="G25" s="169"/>
      <c r="H25" s="170"/>
      <c r="I25" s="171"/>
      <c r="J25" s="13"/>
      <c r="K25" s="14"/>
    </row>
    <row r="26" spans="2:11" ht="18" customHeight="1" x14ac:dyDescent="0.3">
      <c r="B26" s="47"/>
      <c r="C26" s="47"/>
      <c r="D26" s="61"/>
      <c r="E26" s="61"/>
      <c r="F26" s="61"/>
      <c r="H26" s="48"/>
    </row>
    <row r="28" spans="2:11" x14ac:dyDescent="0.3">
      <c r="B28" s="29" t="s">
        <v>166</v>
      </c>
    </row>
    <row r="29" spans="2:11" ht="15.6" x14ac:dyDescent="0.3">
      <c r="B29" s="137" t="s">
        <v>14</v>
      </c>
      <c r="C29" s="138"/>
      <c r="D29" s="138"/>
      <c r="E29" s="138"/>
      <c r="F29" s="138"/>
      <c r="G29" s="139"/>
      <c r="H29" s="139"/>
      <c r="I29" s="139"/>
      <c r="J29" s="139"/>
      <c r="K29" s="16" t="s">
        <v>15</v>
      </c>
    </row>
    <row r="30" spans="2:11" x14ac:dyDescent="0.3">
      <c r="B30" s="126" t="s">
        <v>16</v>
      </c>
      <c r="C30" s="127"/>
      <c r="D30" s="127"/>
      <c r="E30" s="128"/>
      <c r="F30" s="129" t="s">
        <v>13</v>
      </c>
      <c r="G30" s="131" t="s">
        <v>3</v>
      </c>
      <c r="H30" s="132"/>
      <c r="I30" s="133"/>
      <c r="J30" s="140" t="s">
        <v>6</v>
      </c>
      <c r="K30" s="142" t="s">
        <v>7</v>
      </c>
    </row>
    <row r="31" spans="2:11" ht="18" customHeight="1" x14ac:dyDescent="0.3">
      <c r="B31" s="23" t="s">
        <v>78</v>
      </c>
      <c r="C31" s="10" t="s">
        <v>79</v>
      </c>
      <c r="D31" s="10"/>
      <c r="E31" s="24"/>
      <c r="F31" s="130"/>
      <c r="G31" s="134"/>
      <c r="H31" s="135"/>
      <c r="I31" s="136"/>
      <c r="J31" s="141"/>
      <c r="K31" s="143"/>
    </row>
    <row r="32" spans="2:11" ht="18" customHeight="1" x14ac:dyDescent="0.3">
      <c r="B32" s="11">
        <v>500</v>
      </c>
      <c r="C32" s="123" t="str">
        <f>_xlfn.XLOOKUP(B32,'H 7 aanwijzingen'!$A$19:$A$97,'H 7 aanwijzingen'!$B$19:$B$97,"",1)</f>
        <v>Bedrijfsauto's</v>
      </c>
      <c r="D32" s="124"/>
      <c r="E32" s="125"/>
      <c r="F32" s="82"/>
      <c r="G32" s="185" t="s">
        <v>220</v>
      </c>
      <c r="H32" s="186"/>
      <c r="I32" s="187"/>
      <c r="J32" s="109"/>
      <c r="K32" s="68">
        <v>40500</v>
      </c>
    </row>
    <row r="33" spans="2:11" ht="18" customHeight="1" x14ac:dyDescent="0.3">
      <c r="B33" s="11">
        <v>510</v>
      </c>
      <c r="C33" s="123" t="str">
        <f>_xlfn.XLOOKUP(B33,'H 7 aanwijzingen'!$A$19:$A$97,'H 7 aanwijzingen'!$B$19:$B$97,"",1)</f>
        <v>Cumulatieve afschrijving bedrijfsauto's</v>
      </c>
      <c r="D33" s="124"/>
      <c r="E33" s="125"/>
      <c r="F33" s="108"/>
      <c r="G33" s="105" t="str">
        <f>G32</f>
        <v>bedrijfsauto CX10</v>
      </c>
      <c r="H33" s="106"/>
      <c r="I33" s="107"/>
      <c r="J33" s="109">
        <v>30875</v>
      </c>
      <c r="K33" s="68"/>
    </row>
    <row r="34" spans="2:11" ht="18" customHeight="1" x14ac:dyDescent="0.3">
      <c r="B34" s="11">
        <v>4120</v>
      </c>
      <c r="C34" s="123" t="str">
        <f>_xlfn.XLOOKUP(B34,'H 7 aanwijzingen'!$A$19:$A$97,'H 7 aanwijzingen'!$B$19:$B$97,"",1)</f>
        <v>Boekresultaat vaste activa</v>
      </c>
      <c r="D34" s="124"/>
      <c r="E34" s="125"/>
      <c r="F34" s="82"/>
      <c r="G34" s="185" t="s">
        <v>220</v>
      </c>
      <c r="H34" s="186"/>
      <c r="I34" s="107"/>
      <c r="J34" s="109"/>
      <c r="K34" s="68">
        <v>2975</v>
      </c>
    </row>
    <row r="35" spans="2:11" ht="18" customHeight="1" x14ac:dyDescent="0.3">
      <c r="B35" s="11">
        <v>500</v>
      </c>
      <c r="C35" s="123" t="str">
        <f>_xlfn.XLOOKUP(B35,'H 7 aanwijzingen'!$A$19:$A$97,'H 7 aanwijzingen'!$B$19:$B$97,"",1)</f>
        <v>Bedrijfsauto's</v>
      </c>
      <c r="D35" s="124"/>
      <c r="E35" s="125"/>
      <c r="F35" s="76"/>
      <c r="G35" s="176" t="s">
        <v>221</v>
      </c>
      <c r="H35" s="177"/>
      <c r="I35" s="178"/>
      <c r="J35" s="68">
        <v>50600</v>
      </c>
      <c r="K35" s="68"/>
    </row>
    <row r="36" spans="2:11" ht="18" customHeight="1" x14ac:dyDescent="0.3">
      <c r="B36" s="11">
        <v>1650</v>
      </c>
      <c r="C36" s="123" t="str">
        <f>_xlfn.XLOOKUP(B36,'H 7 aanwijzingen'!$A$19:$A$97,'H 7 aanwijzingen'!$B$19:$B$97,"",1)</f>
        <v>Verschuldigde omzetbelasting hoog</v>
      </c>
      <c r="D36" s="124"/>
      <c r="E36" s="125"/>
      <c r="F36" s="76"/>
      <c r="G36" s="185" t="s">
        <v>220</v>
      </c>
      <c r="H36" s="186"/>
      <c r="I36" s="111"/>
      <c r="J36" s="68"/>
      <c r="K36" s="68">
        <v>2646</v>
      </c>
    </row>
    <row r="37" spans="2:11" ht="18" customHeight="1" x14ac:dyDescent="0.3">
      <c r="B37" s="11">
        <v>1600</v>
      </c>
      <c r="C37" s="123" t="str">
        <f>_xlfn.XLOOKUP(B37,'H 7 aanwijzingen'!$A$19:$A$97,'H 7 aanwijzingen'!$B$19:$B$97,"",1)</f>
        <v>Te verrekenen omzetbelasting</v>
      </c>
      <c r="D37" s="124"/>
      <c r="E37" s="125"/>
      <c r="F37" s="76"/>
      <c r="G37" s="112" t="s">
        <v>209</v>
      </c>
      <c r="H37" s="110"/>
      <c r="I37" s="111"/>
      <c r="J37" s="68">
        <v>10626</v>
      </c>
      <c r="K37" s="68"/>
    </row>
    <row r="38" spans="2:11" ht="18" customHeight="1" x14ac:dyDescent="0.3">
      <c r="B38" s="11">
        <v>1400</v>
      </c>
      <c r="C38" s="123" t="str">
        <f>_xlfn.XLOOKUP(B38,'H 7 aanwijzingen'!$A$19:$A$97,'H 7 aanwijzingen'!$B$19:$B$97,"",1)</f>
        <v>Crediteuren</v>
      </c>
      <c r="D38" s="124"/>
      <c r="E38" s="125"/>
      <c r="F38" s="76" t="s">
        <v>222</v>
      </c>
      <c r="G38" s="185">
        <v>89632</v>
      </c>
      <c r="H38" s="186"/>
      <c r="I38" s="187"/>
      <c r="J38" s="67"/>
      <c r="K38" s="68">
        <v>45980</v>
      </c>
    </row>
    <row r="39" spans="2:11" ht="18" customHeight="1" x14ac:dyDescent="0.3">
      <c r="B39" s="30" t="s">
        <v>223</v>
      </c>
    </row>
    <row r="40" spans="2:11" ht="18" customHeight="1" x14ac:dyDescent="0.3"/>
    <row r="42" spans="2:11" ht="18" customHeight="1" x14ac:dyDescent="0.3">
      <c r="B42" s="29" t="s">
        <v>167</v>
      </c>
    </row>
    <row r="43" spans="2:11" ht="18" customHeight="1" x14ac:dyDescent="0.3">
      <c r="B43" s="137" t="s">
        <v>14</v>
      </c>
      <c r="C43" s="138"/>
      <c r="D43" s="138"/>
      <c r="E43" s="138"/>
      <c r="F43" s="138"/>
      <c r="G43" s="139"/>
      <c r="H43" s="139"/>
      <c r="I43" s="139"/>
      <c r="J43" s="139"/>
      <c r="K43" s="16" t="s">
        <v>15</v>
      </c>
    </row>
    <row r="44" spans="2:11" ht="18" customHeight="1" x14ac:dyDescent="0.3">
      <c r="B44" s="126" t="s">
        <v>16</v>
      </c>
      <c r="C44" s="127"/>
      <c r="D44" s="127"/>
      <c r="E44" s="128"/>
      <c r="F44" s="129" t="s">
        <v>13</v>
      </c>
      <c r="G44" s="131" t="s">
        <v>3</v>
      </c>
      <c r="H44" s="132"/>
      <c r="I44" s="133"/>
      <c r="J44" s="140" t="s">
        <v>6</v>
      </c>
      <c r="K44" s="142" t="s">
        <v>7</v>
      </c>
    </row>
    <row r="45" spans="2:11" ht="18" customHeight="1" x14ac:dyDescent="0.3">
      <c r="B45" s="23" t="s">
        <v>78</v>
      </c>
      <c r="C45" s="10" t="s">
        <v>79</v>
      </c>
      <c r="D45" s="10"/>
      <c r="E45" s="24"/>
      <c r="F45" s="130"/>
      <c r="G45" s="134"/>
      <c r="H45" s="135"/>
      <c r="I45" s="136"/>
      <c r="J45" s="141"/>
      <c r="K45" s="143"/>
    </row>
    <row r="46" spans="2:11" ht="18" customHeight="1" x14ac:dyDescent="0.3">
      <c r="B46" s="11">
        <v>400</v>
      </c>
      <c r="C46" s="123" t="str">
        <f>_xlfn.XLOOKUP(B46,'H 7 aanwijzingen'!$A$19:$A$97,'H 7 aanwijzingen'!$B$19:$B$97,"",1)</f>
        <v>Machines</v>
      </c>
      <c r="D46" s="124"/>
      <c r="E46" s="125"/>
      <c r="F46" s="12"/>
      <c r="G46" s="185" t="s">
        <v>224</v>
      </c>
      <c r="H46" s="186"/>
      <c r="I46" s="187"/>
      <c r="J46" s="109"/>
      <c r="K46" s="68">
        <v>80000</v>
      </c>
    </row>
    <row r="47" spans="2:11" ht="18" customHeight="1" x14ac:dyDescent="0.3">
      <c r="B47" s="11">
        <v>410</v>
      </c>
      <c r="C47" s="123" t="str">
        <f>_xlfn.XLOOKUP(B47,'H 7 aanwijzingen'!$A$19:$A$97,'H 7 aanwijzingen'!$B$19:$B$97,"",1)</f>
        <v>Cumulatieve afschrijving machines</v>
      </c>
      <c r="D47" s="124"/>
      <c r="E47" s="125"/>
      <c r="F47" s="12"/>
      <c r="G47" s="105" t="str">
        <f>G46</f>
        <v>Buitengebruikstelling BB56</v>
      </c>
      <c r="H47" s="106"/>
      <c r="I47" s="107"/>
      <c r="J47" s="109">
        <v>72000</v>
      </c>
      <c r="K47" s="68"/>
    </row>
    <row r="48" spans="2:11" ht="18" customHeight="1" x14ac:dyDescent="0.3">
      <c r="B48" s="11">
        <v>420</v>
      </c>
      <c r="C48" s="123" t="str">
        <f>_xlfn.XLOOKUP(B48,'H 7 aanwijzingen'!$A$19:$A$97,'H 7 aanwijzingen'!$B$19:$B$97,"",1)</f>
        <v>Buitengebruikgestelde machines</v>
      </c>
      <c r="D48" s="124"/>
      <c r="E48" s="125"/>
      <c r="F48" s="12"/>
      <c r="G48" s="118" t="str">
        <f>G47</f>
        <v>Buitengebruikstelling BB56</v>
      </c>
      <c r="H48" s="119"/>
      <c r="I48" s="107"/>
      <c r="J48" s="109">
        <v>8000</v>
      </c>
      <c r="K48" s="68"/>
    </row>
    <row r="49" spans="2:11" ht="18" customHeight="1" x14ac:dyDescent="0.3">
      <c r="B49" s="11"/>
      <c r="C49" s="123" t="str">
        <f>_xlfn.XLOOKUP(B49,'H 7 aanwijzingen'!$A$19:$A$97,'H 7 aanwijzingen'!$B$19:$B$97,"",1)</f>
        <v/>
      </c>
      <c r="D49" s="124"/>
      <c r="E49" s="125"/>
      <c r="F49" s="12"/>
      <c r="G49" s="169"/>
      <c r="H49" s="170"/>
      <c r="I49" s="171"/>
      <c r="J49" s="13"/>
      <c r="K49" s="14"/>
    </row>
    <row r="50" spans="2:11" ht="18" customHeight="1" x14ac:dyDescent="0.3"/>
    <row r="51" spans="2:11" ht="18" customHeight="1" x14ac:dyDescent="0.3"/>
    <row r="52" spans="2:11" ht="18" customHeight="1" x14ac:dyDescent="0.3">
      <c r="B52" s="29" t="s">
        <v>168</v>
      </c>
    </row>
    <row r="53" spans="2:11" ht="15.6" x14ac:dyDescent="0.3">
      <c r="B53" s="137" t="s">
        <v>14</v>
      </c>
      <c r="C53" s="138"/>
      <c r="D53" s="138"/>
      <c r="E53" s="138"/>
      <c r="F53" s="138"/>
      <c r="G53" s="139"/>
      <c r="H53" s="139"/>
      <c r="I53" s="139"/>
      <c r="J53" s="139"/>
      <c r="K53" s="16" t="s">
        <v>15</v>
      </c>
    </row>
    <row r="54" spans="2:11" x14ac:dyDescent="0.3">
      <c r="B54" s="126" t="s">
        <v>16</v>
      </c>
      <c r="C54" s="127"/>
      <c r="D54" s="127"/>
      <c r="E54" s="128"/>
      <c r="F54" s="129" t="s">
        <v>13</v>
      </c>
      <c r="G54" s="131" t="s">
        <v>3</v>
      </c>
      <c r="H54" s="132"/>
      <c r="I54" s="133"/>
      <c r="J54" s="140" t="s">
        <v>6</v>
      </c>
      <c r="K54" s="142" t="s">
        <v>7</v>
      </c>
    </row>
    <row r="55" spans="2:11" ht="18" customHeight="1" x14ac:dyDescent="0.3">
      <c r="B55" s="23" t="s">
        <v>78</v>
      </c>
      <c r="C55" s="10" t="s">
        <v>79</v>
      </c>
      <c r="D55" s="10"/>
      <c r="E55" s="24"/>
      <c r="F55" s="130"/>
      <c r="G55" s="134"/>
      <c r="H55" s="135"/>
      <c r="I55" s="136"/>
      <c r="J55" s="141"/>
      <c r="K55" s="143"/>
    </row>
    <row r="56" spans="2:11" ht="18" customHeight="1" x14ac:dyDescent="0.3">
      <c r="B56" s="11">
        <v>4100</v>
      </c>
      <c r="C56" s="123" t="str">
        <f>_xlfn.XLOOKUP(B56,'H 7 aanwijzingen'!$A$19:$A$97,'H 7 aanwijzingen'!$B$19:$B$97,"",1)</f>
        <v>Afschrijvingskosten vaste activa</v>
      </c>
      <c r="D56" s="124"/>
      <c r="E56" s="125"/>
      <c r="F56" s="12"/>
      <c r="G56" s="185" t="s">
        <v>225</v>
      </c>
      <c r="H56" s="186"/>
      <c r="I56" s="187"/>
      <c r="J56" s="109">
        <v>431.25</v>
      </c>
      <c r="K56" s="68"/>
    </row>
    <row r="57" spans="2:11" ht="18" customHeight="1" x14ac:dyDescent="0.3">
      <c r="B57" s="11">
        <v>410</v>
      </c>
      <c r="C57" s="123" t="str">
        <f>_xlfn.XLOOKUP(B57,'H 7 aanwijzingen'!$A$19:$A$97,'H 7 aanwijzingen'!$B$19:$B$97,"",1)</f>
        <v>Cumulatieve afschrijving machines</v>
      </c>
      <c r="D57" s="124"/>
      <c r="E57" s="125"/>
      <c r="F57" s="12"/>
      <c r="G57" s="185" t="s">
        <v>225</v>
      </c>
      <c r="H57" s="186"/>
      <c r="I57" s="187"/>
      <c r="J57" s="109"/>
      <c r="K57" s="109">
        <v>431.25</v>
      </c>
    </row>
    <row r="58" spans="2:11" ht="18" customHeight="1" x14ac:dyDescent="0.3">
      <c r="B58" s="11"/>
      <c r="C58" s="123" t="str">
        <f>_xlfn.XLOOKUP(B58,'H 7 aanwijzingen'!$A$19:$A$97,'H 7 aanwijzingen'!$B$19:$B$97,"",1)</f>
        <v/>
      </c>
      <c r="D58" s="124"/>
      <c r="E58" s="125"/>
      <c r="F58" s="12"/>
      <c r="G58" s="169"/>
      <c r="H58" s="170"/>
      <c r="I58" s="171"/>
      <c r="J58" s="13"/>
      <c r="K58" s="14"/>
    </row>
    <row r="59" spans="2:11" x14ac:dyDescent="0.3">
      <c r="B59" s="1" t="s">
        <v>226</v>
      </c>
      <c r="C59" s="1"/>
      <c r="D59" s="1"/>
      <c r="E59" s="1"/>
    </row>
    <row r="60" spans="2:11" x14ac:dyDescent="0.3">
      <c r="B60" s="1" t="s">
        <v>227</v>
      </c>
      <c r="C60" s="1"/>
      <c r="D60" s="1"/>
      <c r="E60" s="1"/>
    </row>
    <row r="61" spans="2:11" x14ac:dyDescent="0.3">
      <c r="B61" s="1" t="s">
        <v>228</v>
      </c>
      <c r="C61" s="1"/>
      <c r="D61" s="1"/>
      <c r="E61" s="1"/>
    </row>
    <row r="62" spans="2:11" x14ac:dyDescent="0.3">
      <c r="B62" s="1" t="s">
        <v>229</v>
      </c>
      <c r="C62" s="1"/>
      <c r="D62" s="1"/>
      <c r="E62" s="1"/>
    </row>
    <row r="63" spans="2:11" x14ac:dyDescent="0.3">
      <c r="B63" s="1" t="s">
        <v>249</v>
      </c>
      <c r="C63" s="1"/>
      <c r="D63" s="1"/>
      <c r="E63" s="1"/>
    </row>
  </sheetData>
  <mergeCells count="73">
    <mergeCell ref="K7:K8"/>
    <mergeCell ref="C46:E46"/>
    <mergeCell ref="B53:J53"/>
    <mergeCell ref="B54:E54"/>
    <mergeCell ref="F54:F55"/>
    <mergeCell ref="B30:E30"/>
    <mergeCell ref="F30:F31"/>
    <mergeCell ref="C34:E34"/>
    <mergeCell ref="C9:E9"/>
    <mergeCell ref="C13:E13"/>
    <mergeCell ref="C24:E24"/>
    <mergeCell ref="G22:H22"/>
    <mergeCell ref="G34:H34"/>
    <mergeCell ref="C12:E12"/>
    <mergeCell ref="G12:I12"/>
    <mergeCell ref="C23:E23"/>
    <mergeCell ref="B6:J6"/>
    <mergeCell ref="B7:E7"/>
    <mergeCell ref="F7:F8"/>
    <mergeCell ref="G7:I8"/>
    <mergeCell ref="J7:J8"/>
    <mergeCell ref="G23:I23"/>
    <mergeCell ref="G9:I9"/>
    <mergeCell ref="C10:E10"/>
    <mergeCell ref="C11:E11"/>
    <mergeCell ref="G13:I13"/>
    <mergeCell ref="B17:J17"/>
    <mergeCell ref="K18:K19"/>
    <mergeCell ref="C20:E20"/>
    <mergeCell ref="G20:I20"/>
    <mergeCell ref="C21:E21"/>
    <mergeCell ref="C22:E22"/>
    <mergeCell ref="B18:E18"/>
    <mergeCell ref="F18:F19"/>
    <mergeCell ref="G18:I19"/>
    <mergeCell ref="J18:J19"/>
    <mergeCell ref="G24:I24"/>
    <mergeCell ref="C25:E25"/>
    <mergeCell ref="G25:I25"/>
    <mergeCell ref="G30:I31"/>
    <mergeCell ref="B29:J29"/>
    <mergeCell ref="J30:J31"/>
    <mergeCell ref="K30:K31"/>
    <mergeCell ref="C32:E32"/>
    <mergeCell ref="G32:I32"/>
    <mergeCell ref="K44:K45"/>
    <mergeCell ref="C35:E35"/>
    <mergeCell ref="G35:I35"/>
    <mergeCell ref="C37:E37"/>
    <mergeCell ref="C38:E38"/>
    <mergeCell ref="G38:I38"/>
    <mergeCell ref="C36:E36"/>
    <mergeCell ref="G36:H36"/>
    <mergeCell ref="C33:E33"/>
    <mergeCell ref="C49:E49"/>
    <mergeCell ref="G49:I49"/>
    <mergeCell ref="B43:J43"/>
    <mergeCell ref="B44:E44"/>
    <mergeCell ref="F44:F45"/>
    <mergeCell ref="G44:I45"/>
    <mergeCell ref="J44:J45"/>
    <mergeCell ref="G46:I46"/>
    <mergeCell ref="C47:E47"/>
    <mergeCell ref="C48:E48"/>
    <mergeCell ref="C58:E58"/>
    <mergeCell ref="G58:I58"/>
    <mergeCell ref="G54:I55"/>
    <mergeCell ref="J54:J55"/>
    <mergeCell ref="K54:K55"/>
    <mergeCell ref="C56:E56"/>
    <mergeCell ref="G56:I56"/>
    <mergeCell ref="C57:E57"/>
    <mergeCell ref="G57:I57"/>
  </mergeCells>
  <pageMargins left="0.7" right="0.7" top="0.75" bottom="0.75" header="0.3" footer="0.3"/>
  <ignoredErrors>
    <ignoredError sqref="F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H 7 Inhoudsopgave</vt:lpstr>
      <vt:lpstr>H 7 aanwijzingen</vt:lpstr>
      <vt:lpstr>7.1 - 7.2</vt:lpstr>
      <vt:lpstr>7.3 - 7.4</vt:lpstr>
      <vt:lpstr>7.5 - 7.8</vt:lpstr>
      <vt:lpstr>7.9 - 7.13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Isabel van Wijk</cp:lastModifiedBy>
  <cp:lastPrinted>2021-03-06T10:43:21Z</cp:lastPrinted>
  <dcterms:created xsi:type="dcterms:W3CDTF">2020-12-11T10:09:52Z</dcterms:created>
  <dcterms:modified xsi:type="dcterms:W3CDTF">2026-01-21T13:33:06Z</dcterms:modified>
</cp:coreProperties>
</file>